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946ED31D-FC53-4C9C-B129-F9071F1E6B61}" xr6:coauthVersionLast="47" xr6:coauthVersionMax="47" xr10:uidLastSave="{00000000-0000-0000-0000-000000000000}"/>
  <bookViews>
    <workbookView xWindow="5115" yWindow="3015" windowWidth="15375" windowHeight="7785" firstSheet="1" activeTab="1" xr2:uid="{00000000-000D-0000-FFFF-FFFF00000000}"/>
  </bookViews>
  <sheets>
    <sheet name="SGV" sheetId="15" state="veryHidden" r:id="rId1"/>
    <sheet name="108" sheetId="4" r:id="rId2"/>
    <sheet name="Biểu PB chi tiết (2)" sheetId="7" state="hidden" r:id="rId3"/>
    <sheet name="109" sheetId="12" r:id="rId4"/>
    <sheet name="110" sheetId="9" r:id="rId5"/>
    <sheet name="111" sheetId="13" r:id="rId6"/>
    <sheet name="112" sheetId="11" r:id="rId7"/>
    <sheet name="Biểu PB chi tiết" sheetId="2"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3" l="1"/>
  <c r="B3" i="9"/>
  <c r="A3" i="12"/>
  <c r="G9" i="11" l="1"/>
  <c r="G10" i="11"/>
  <c r="G11" i="11"/>
  <c r="G12" i="11"/>
  <c r="G13" i="11"/>
  <c r="G14" i="11"/>
  <c r="G15" i="11"/>
  <c r="D9" i="11"/>
  <c r="D10" i="11"/>
  <c r="D11" i="11"/>
  <c r="D12" i="11"/>
  <c r="D13" i="11"/>
  <c r="D14" i="11"/>
  <c r="D15" i="11"/>
  <c r="A3" i="11" l="1"/>
  <c r="E8" i="7" l="1"/>
  <c r="F8" i="11" l="1"/>
  <c r="F7" i="11" s="1"/>
  <c r="E8" i="11"/>
  <c r="E7" i="11" s="1"/>
  <c r="C8" i="11"/>
  <c r="C7" i="11" s="1"/>
  <c r="B8" i="11"/>
  <c r="D8" i="11" l="1"/>
  <c r="D7" i="11" s="1"/>
  <c r="G8" i="11"/>
  <c r="G7" i="11" s="1"/>
  <c r="B7" i="11"/>
  <c r="F27" i="7" l="1"/>
  <c r="E10" i="7" l="1"/>
  <c r="E33" i="7"/>
  <c r="F33" i="7" s="1"/>
  <c r="G37" i="7" l="1"/>
  <c r="H23" i="7"/>
  <c r="E40" i="7" l="1"/>
  <c r="E9" i="7" l="1"/>
  <c r="E20" i="7" s="1"/>
  <c r="G39" i="7" s="1"/>
  <c r="G40" i="7" s="1"/>
  <c r="E11" i="7"/>
  <c r="E18" i="7"/>
  <c r="E16" i="7"/>
  <c r="D19" i="7" l="1"/>
  <c r="D18" i="7"/>
  <c r="D17" i="7"/>
  <c r="D16" i="7"/>
  <c r="D15" i="7"/>
  <c r="D14" i="7"/>
  <c r="D13" i="7"/>
  <c r="D12" i="7"/>
  <c r="E40" i="2" l="1"/>
  <c r="E8" i="2" l="1"/>
  <c r="D17" i="2"/>
  <c r="E11" i="2"/>
  <c r="E16" i="2"/>
  <c r="D19" i="2" l="1"/>
  <c r="D18" i="2"/>
  <c r="D16" i="2"/>
  <c r="D15" i="2"/>
  <c r="D14" i="2"/>
  <c r="D13" i="2"/>
  <c r="D12" i="2"/>
  <c r="E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Customers</author>
  </authors>
  <commentList>
    <comment ref="J21" authorId="0" shapeId="0" xr:uid="{00000000-0006-0000-0300-000001000000}">
      <text>
        <r>
          <rPr>
            <b/>
            <sz val="9"/>
            <color indexed="81"/>
            <rFont val="Tahoma"/>
            <family val="2"/>
          </rPr>
          <t>Customers:</t>
        </r>
        <r>
          <rPr>
            <sz val="9"/>
            <color indexed="81"/>
            <rFont val="Tahoma"/>
            <family val="2"/>
          </rPr>
          <t xml:space="preserve">
Tổng thu ngân sách</t>
        </r>
      </text>
    </comment>
  </commentList>
</comments>
</file>

<file path=xl/sharedStrings.xml><?xml version="1.0" encoding="utf-8"?>
<sst xmlns="http://schemas.openxmlformats.org/spreadsheetml/2006/main" count="322" uniqueCount="201">
  <si>
    <t>Tỉnh (TP): Bắc Kạn</t>
  </si>
  <si>
    <t>Huyện (Quận, Thị Xã, TP): Ba Bể</t>
  </si>
  <si>
    <t>Xã (Phường, thị trấn): Khang Ninh</t>
  </si>
  <si>
    <t>PHÂN BỔ DỰ TOÁN CHI NGÂN SÁCH NĂM 2021</t>
  </si>
  <si>
    <t>Dự toán</t>
  </si>
  <si>
    <t>Chi sự nghiệp phát thanh truyền hình</t>
  </si>
  <si>
    <t>041</t>
  </si>
  <si>
    <t>011</t>
  </si>
  <si>
    <t>Quốc phòng</t>
  </si>
  <si>
    <t>Đoàn thanh niên</t>
  </si>
  <si>
    <t>Hưu xã</t>
  </si>
  <si>
    <t>Sự nghiệp môi trường</t>
  </si>
  <si>
    <t>Kinh phí kiểm kê đất đai</t>
  </si>
  <si>
    <t>Bế Đức Thanh</t>
  </si>
  <si>
    <t>Dương Thị Thương</t>
  </si>
  <si>
    <t>CHỦ TỊCH</t>
  </si>
  <si>
    <t>Tổng cộng</t>
  </si>
  <si>
    <t>Mã chương</t>
  </si>
  <si>
    <t>Mã nghành</t>
  </si>
  <si>
    <t>Mã nguồn - Mã dự phòng</t>
  </si>
  <si>
    <t>Diễn Giải</t>
  </si>
  <si>
    <t>Mẫu biểu số 02</t>
  </si>
  <si>
    <t>I. Kinh phí được giao tự chủ</t>
  </si>
  <si>
    <t>13-400</t>
  </si>
  <si>
    <t>Quản lý nhà nước</t>
  </si>
  <si>
    <t>An ninh trật tự</t>
  </si>
  <si>
    <t>Đài truyền thanh</t>
  </si>
  <si>
    <t>Cộng tổng</t>
  </si>
  <si>
    <t>II. Kinh phí không thực hiện tự chủ</t>
  </si>
  <si>
    <t>12-108</t>
  </si>
  <si>
    <t>Người có uy tín</t>
  </si>
  <si>
    <t>12-300</t>
  </si>
  <si>
    <t>12-200</t>
  </si>
  <si>
    <t>Cuộc vận động toàn dân đoàn kết khu dân cư</t>
  </si>
  <si>
    <t>Dự án LRAMP</t>
  </si>
  <si>
    <t>12-400</t>
  </si>
  <si>
    <t>Kinh phí hoạt động ban thanh tra</t>
  </si>
  <si>
    <t>Bổ sung thêm kinh phí hoạt động cấp xã</t>
  </si>
  <si>
    <t>Kinh phí chúc thọ</t>
  </si>
  <si>
    <t>Chi văn hoá thông tin thể dục thể thao</t>
  </si>
  <si>
    <t>Kinh phí hỗ trợ TTATXH cấp xã</t>
  </si>
  <si>
    <t>Phụ cấp DQTV, TC ngày công lao động</t>
  </si>
  <si>
    <t>Hỗ trợ công tác dân quân tự vệ</t>
  </si>
  <si>
    <t>Hỗ trợ hoạt động kinh tế cấp xã</t>
  </si>
  <si>
    <t>Kinh phí hoạt động khi dân cư theo NQ số 14/NQ-HĐND ngày 17/07/2018</t>
  </si>
  <si>
    <t>Tổng dự toán chi ngân sách xã ( bằng số): 569,724,000đ</t>
  </si>
  <si>
    <t>Tổng dự toán chi ngân sách xã ( bằng chữ): Năm trăm sáu mươi chín triệu bảy trăm hai mươi bốn nghìn đồng./.</t>
  </si>
  <si>
    <t xml:space="preserve">Ghi chú: </t>
  </si>
  <si>
    <t>Dự toán chư phân bổ năm 2021 gồm:</t>
  </si>
  <si>
    <t>- Kinh phí tự chủ xã hưởng theo phân cấp (Chương 805, khoản 341, mã nguồn 12-400): 56,000,000đ</t>
  </si>
  <si>
    <t>- Nguồn dự phòng ngân sách xã (Chương 860 khoản 437, mã nguồn 401): 96,549,000đ</t>
  </si>
  <si>
    <t>Bộ phận Tài chính - Kế toán xã</t>
  </si>
  <si>
    <t>TM. UỶ BAN NHÂN DÂN XÃ</t>
  </si>
  <si>
    <t>Tổng dự toán chi ngân sách xã ( bằng số): 3,786,614,000đ</t>
  </si>
  <si>
    <t>Tổng dự toán chi ngân sách xã ( bằng chữ): Ba tỷ bảy trăm tám mươi sáu triệu sáu trăm mười bốn nghìn đồng./.</t>
  </si>
  <si>
    <t>Đơn vị:  đồng</t>
  </si>
  <si>
    <t>STT</t>
  </si>
  <si>
    <t>NỘI DUNG</t>
  </si>
  <si>
    <t>DỰ TOÁN</t>
  </si>
  <si>
    <t>A</t>
  </si>
  <si>
    <t>B</t>
  </si>
  <si>
    <t>NỘI DUNG THU</t>
  </si>
  <si>
    <t>NỘI DUNG CHI</t>
  </si>
  <si>
    <t>TỔNG SỐ THU</t>
  </si>
  <si>
    <t>TỔNG SỐ CHI</t>
  </si>
  <si>
    <t>I. Các khoản thu xã hưởng 100%</t>
  </si>
  <si>
    <t>II. Các khoản thu phân chia theo tỷ lệ (1)</t>
  </si>
  <si>
    <t>II. Chi thường xuyên</t>
  </si>
  <si>
    <t>III. Thu bổ sung</t>
  </si>
  <si>
    <t>III. Dự phòng</t>
  </si>
  <si>
    <t>- Bổ sung cân đối ngân sách</t>
  </si>
  <si>
    <t>- Bổ sung có mục tiêu</t>
  </si>
  <si>
    <t>IV. Thu chuyển nguồn</t>
  </si>
  <si>
    <t>Ghi chú:(1) Bao gồm 4 khoản thu từ thuế, lệ phí Luật NSNN quy định cho ngân sách xã hưởng và những khoản thu ngân sách địa phương được hưởng có phân chia theo tỷ lệ phần trăm (%) cho xã.</t>
  </si>
  <si>
    <t>THU NSNN</t>
  </si>
  <si>
    <t>THU NSX</t>
  </si>
  <si>
    <t>I</t>
  </si>
  <si>
    <t>Các khoản thu 100%</t>
  </si>
  <si>
    <t>II</t>
  </si>
  <si>
    <t>III</t>
  </si>
  <si>
    <t>Thu viện trợ không hoàn lại trực tiếp cho xã (nếu có)</t>
  </si>
  <si>
    <t>IV</t>
  </si>
  <si>
    <t>Thu chuyển nguồn</t>
  </si>
  <si>
    <t>V</t>
  </si>
  <si>
    <t>Thu kết dư ngân sách năm trước</t>
  </si>
  <si>
    <t>VI</t>
  </si>
  <si>
    <t>Thu bổ sung từ ngân sách cấp trên</t>
  </si>
  <si>
    <t>Nội dung</t>
  </si>
  <si>
    <t>So sánh  (%)</t>
  </si>
  <si>
    <t>Tổng số</t>
  </si>
  <si>
    <t>ĐTPT</t>
  </si>
  <si>
    <t>TX</t>
  </si>
  <si>
    <t>8=5/2</t>
  </si>
  <si>
    <t>9=6/3</t>
  </si>
  <si>
    <t>10=7/4</t>
  </si>
  <si>
    <t>Đơn vị tính: nghìn đồng</t>
  </si>
  <si>
    <t>Kinh phí hoạt động của HĐND xã</t>
  </si>
  <si>
    <t>Hứa Quang Sỹ</t>
  </si>
  <si>
    <t>PHÂN BỔ DỰ TOÁN CHI NGÂN SÁCH NĂM 2022</t>
  </si>
  <si>
    <t>Dự toán chưa phân bổ năm 2022 gồm:</t>
  </si>
  <si>
    <t>- Nguồn dự phòng ngân sách xã (Chương 860 khoản 437, mã nguồn 401): 103.343.000đ</t>
  </si>
  <si>
    <t>- Kinh phí tự chủ xã hưởng theo phân cấp (Chương 805, khoản 341, mã nguồn 12-400): 103.000.000đ</t>
  </si>
  <si>
    <t>Duy tu, sửa chữa trụ sở làm việc UBND xã Khang Ninh</t>
  </si>
  <si>
    <t>Duy tu, sửa chữa nhà văn hoá thôn Khâu Ban, xã Khang Ninh</t>
  </si>
  <si>
    <t>Khang Ninh, ngày         tháng 01 năm 2022</t>
  </si>
  <si>
    <t>12-408</t>
  </si>
  <si>
    <t>Tổng dự toán chi ngân sách xã ( bằng số): 3.638.768.200 đ</t>
  </si>
  <si>
    <t>Tổng dự toán chi ngân sách xã ( bằng chữ): Ba tỷ sáu trăm ba mươi tám triệu bảy trăm sáu mươi tám nghìn hai trăm đồng./.</t>
  </si>
  <si>
    <t>Tổng dự toán chi ngân sách xã ( bằng số): 1.260.197.800 đ</t>
  </si>
  <si>
    <t>Tổng dự toán chi ngân sách xã ( bằng chữ): Một tỷ hai trăm sáu mươi triệu một trăm chín mươi bảy nghìn tám trăm đồng./.</t>
  </si>
  <si>
    <t>THU</t>
  </si>
  <si>
    <t>CHI</t>
  </si>
  <si>
    <t>CHÊNH LỆCH (+) (-)</t>
  </si>
  <si>
    <t>TỔNG SỐ</t>
  </si>
  <si>
    <t>1. Các quỹ tài chính nhà nước ngoài ngân sách</t>
  </si>
  <si>
    <t>Quỹ ANQP</t>
  </si>
  <si>
    <t>Quỹ chữ thập đỏ</t>
  </si>
  <si>
    <t>Quỹ bảo trợ trẻ em</t>
  </si>
  <si>
    <t>Quỹ đền ơn đáp nghĩa</t>
  </si>
  <si>
    <t>Dự toán năm 2023</t>
  </si>
  <si>
    <t>SO SÁNH (%)</t>
  </si>
  <si>
    <t>5=3/1</t>
  </si>
  <si>
    <t>6=4/2</t>
  </si>
  <si>
    <t>TỔNG THU</t>
  </si>
  <si>
    <t>- Thu bổ sung cân đối</t>
  </si>
  <si>
    <t>- Thu bổ sung có mục tiêu</t>
  </si>
  <si>
    <t>- Lệ phí trước bạ nhà, đất</t>
  </si>
  <si>
    <t>- Thu khác</t>
  </si>
  <si>
    <t>Các khoản thu phân chia theo tỷ lệ phần trăm (%)</t>
  </si>
  <si>
    <t>Các khoản thu phân chia</t>
  </si>
  <si>
    <t>- Thuế sử dụng đất phi nông nghiệp</t>
  </si>
  <si>
    <t>- Thuế sử dụng đất nông nghiệp thu từ hộ gia đình</t>
  </si>
  <si>
    <t>- Lệ phí môn bài thu từ cá nhân, hộ kinh doanh</t>
  </si>
  <si>
    <t>Các khoản thu phân chia khác do cấp tỉnh quy định</t>
  </si>
  <si>
    <t>-Thuế thu nhập cá nhân từ chuyển nhượng BĐS và nhận quà tặng thừa kế BĐS</t>
  </si>
  <si>
    <t>-Thuế thu nhập cá nhân từ sản xuất kinh doanh</t>
  </si>
  <si>
    <t>Tổng chi</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</si>
  <si>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</si>
  <si>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</si>
  <si>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</si>
  <si>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</si>
  <si>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</si>
  <si>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</si>
  <si>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</si>
  <si>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</si>
  <si>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Chi quản lý Nhà nước, Đảng, đoàn thể</t>
  </si>
  <si>
    <t>Chi cho công tác xã hội</t>
  </si>
  <si>
    <t>-Chi Khác</t>
  </si>
  <si>
    <t>Dự phòng</t>
  </si>
  <si>
    <t>Quỹ Chất độc da cam</t>
  </si>
  <si>
    <t>Quỹ vì người nghèo</t>
  </si>
  <si>
    <t>Tháng hành động vì trẻ em</t>
  </si>
  <si>
    <t>Thời gian khởi công - hoàn thành</t>
  </si>
  <si>
    <t>Tổng giá trị được duyệt</t>
  </si>
  <si>
    <t xml:space="preserve">Tổng số </t>
  </si>
  <si>
    <t>Nguồn đóng góp của dân</t>
  </si>
  <si>
    <t>Trong đó thanh toán khối lượng năm trước</t>
  </si>
  <si>
    <t>Chia theo nguồn vốn</t>
  </si>
  <si>
    <t>Nguồn cân đối ngân sách</t>
  </si>
  <si>
    <t>Nguồn đóng góp</t>
  </si>
  <si>
    <t>Tên công trình</t>
  </si>
  <si>
    <t>1. Công trình chuyển tiếp</t>
  </si>
  <si>
    <t>2, Công trình khởi công mới</t>
  </si>
  <si>
    <t>CTMTQG phát triển KT-XH vùng đồng bào DTTS&amp;MN năm 2023</t>
  </si>
  <si>
    <t>Chương trình MTQG xây dựng nông thôn mới năm 2023</t>
  </si>
  <si>
    <t>Đường Lặp Lỷ - Nà Pạng, xã Khang Ninh.</t>
  </si>
  <si>
    <t>Đơn vị tính: triệu đồng</t>
  </si>
  <si>
    <t>I. Chi chương trình MTQG, nhiệm vụ</t>
  </si>
  <si>
    <t>- Vốn đầu tư</t>
  </si>
  <si>
    <t>- Vốn sự nghiệp</t>
  </si>
  <si>
    <t>Cải tạo, nâng cấp đường nội thôn Nà Hàn (Đoạn 1)</t>
  </si>
  <si>
    <t>Cải tạo, nâng cấp đường nội thôn Nà Hàn (Đoạn 2)</t>
  </si>
  <si>
    <t>Rải bê tông đường Nà Cọ - Slam Bắc</t>
  </si>
  <si>
    <t>Rải bê tông đường nội thôn Củm Pán (Đoạn từ nhà ông Viện - Nà Pán)</t>
  </si>
  <si>
    <t>Rải bê tông đường nội thôn Bản Nản, xã Khang Ninh</t>
  </si>
  <si>
    <t>- Thu bổ sung nguồn thực hiện cải cách tiền lương</t>
  </si>
  <si>
    <t>ƯỚC THỰC HIỆN NĂM 2023</t>
  </si>
  <si>
    <t>DỰ TOÁN NĂM 2024</t>
  </si>
  <si>
    <t>BIỂU CÂN ĐỐI DỰ TOÁN NGÂN SÁCH XÃ NĂM 2024</t>
  </si>
  <si>
    <t>DỰ TOÁN THU NGÂN SÁCH XÃ NĂM 2024</t>
  </si>
  <si>
    <t xml:space="preserve"> DỰ TOÁN CHI NGÂN SÁCH XÃ NĂM 2024</t>
  </si>
  <si>
    <t>Dự toán năm 2024</t>
  </si>
  <si>
    <t>DỰ TOÁN CHI ĐẦU TƯ PHÁT TRIỂN NĂM 2024</t>
  </si>
  <si>
    <t>KẾ HOẠCH THU, CHI CÁC HOẠT ĐỘNG TÀI CHÍNH KHÁC NĂM 2024</t>
  </si>
  <si>
    <t>KẾ HOẠCH NĂM 2024</t>
  </si>
  <si>
    <t>- Lệ phí quản lý phương tiện giao thông</t>
  </si>
  <si>
    <t>- Phí chứng thực</t>
  </si>
  <si>
    <t>- Lệ phí đăng ký cư trú</t>
  </si>
  <si>
    <t>- Lệ phí hộ tịch</t>
  </si>
  <si>
    <t>- Phạt vi phạm khác</t>
  </si>
  <si>
    <t>- Thu bổ sung có mục tiêu từ nguồn CCTL</t>
  </si>
  <si>
    <t>Giá trị thực hiện đến 31/12/2023</t>
  </si>
  <si>
    <t>Giá trị thanh toán đến 31/12/2023</t>
  </si>
  <si>
    <t>2023-2024</t>
  </si>
  <si>
    <t>Biểu số 108/CKTC-NSNN</t>
  </si>
  <si>
    <t>Biểu số 109/CKTC-NSNN</t>
  </si>
  <si>
    <t>Biểu số 110/CK-TC-NSNN</t>
  </si>
  <si>
    <t>Biểu số 111/CK-TC-NSNN</t>
  </si>
  <si>
    <t>Biểu 112/CK-TC-NSNN</t>
  </si>
  <si>
    <t>- Nhiệm vụ khác</t>
  </si>
  <si>
    <t>(Kèm theo QĐ số  33 /QĐ-UBND ngày 15/01/2024 của HĐND xã Khang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</si>
</sst>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 _₫_-;\-* #,##0\ _₫_-;_-* &quot;-&quot;??\ _₫_-;_-@_-"/>
    <numFmt numFmtId="166" formatCode="_(* #,##0.0_);_(* \(#,##0.0\);_(* &quot;-&quot;??_);_(@_)"/>
    <numFmt numFmtId="167" formatCode="_(* #,##0.0_);_(* \(#,##0.0\);_(* &quot;-&quot;?_);_(@_)"/>
  </numFmts>
  <fonts count="48" x14ac:knownFonts="1">
    <font>
      <sz val="12"/>
      <color theme="1"/>
      <name val="Times New Roman"/>
      <family val="2"/>
    </font>
    <font>
      <sz val="12"/>
      <color theme="1"/>
      <name val="Times New Roman"/>
      <family val="2"/>
    </font>
    <font>
      <sz val="12"/>
      <color theme="1"/>
      <name val="Times New Roman"/>
      <family val="1"/>
    </font>
    <font>
      <b/>
      <sz val="12"/>
      <color theme="1"/>
      <name val="Times New Roman"/>
      <family val="1"/>
    </font>
    <font>
      <sz val="8"/>
      <name val="Times New Roman"/>
      <family val="2"/>
    </font>
    <font>
      <b/>
      <sz val="10"/>
      <color theme="1"/>
      <name val="Times New Roman"/>
      <family val="1"/>
    </font>
    <font>
      <sz val="10"/>
      <color theme="1"/>
      <name val="Times New Roman"/>
      <family val="1"/>
    </font>
    <font>
      <sz val="10"/>
      <color rgb="FFFF0000"/>
      <name val="Times New Roman"/>
      <family val="1"/>
    </font>
    <font>
      <sz val="10"/>
      <color theme="1"/>
      <name val="Times New Roman"/>
      <family val="2"/>
    </font>
    <font>
      <sz val="8"/>
      <color indexed="8"/>
      <name val="Arial"/>
      <family val="2"/>
    </font>
    <font>
      <b/>
      <sz val="12"/>
      <color indexed="8"/>
      <name val="Times New Roman"/>
      <family val="1"/>
    </font>
    <font>
      <b/>
      <sz val="18"/>
      <color indexed="8"/>
      <name val="Times New Roman"/>
      <family val="1"/>
    </font>
    <font>
      <i/>
      <sz val="10"/>
      <color indexed="8"/>
      <name val="Times New Roman"/>
      <family val="1"/>
    </font>
    <font>
      <sz val="12"/>
      <color indexed="8"/>
      <name val="Arial"/>
      <family val="2"/>
    </font>
    <font>
      <sz val="12"/>
      <color indexed="8"/>
      <name val="Arial Narrow"/>
      <family val="2"/>
    </font>
    <font>
      <sz val="12"/>
      <color indexed="8"/>
      <name val="Times New Roman"/>
      <family val="1"/>
    </font>
    <font>
      <sz val="10"/>
      <name val="Arial"/>
      <family val="2"/>
    </font>
    <font>
      <sz val="10"/>
      <color indexed="8"/>
      <name val="Arial"/>
      <family val="2"/>
    </font>
    <font>
      <i/>
      <sz val="12"/>
      <color indexed="8"/>
      <name val="Times New Roman"/>
      <family val="1"/>
    </font>
    <font>
      <b/>
      <sz val="10"/>
      <color indexed="8"/>
      <name val="Times New Roman"/>
      <family val="1"/>
    </font>
    <font>
      <sz val="8"/>
      <color indexed="8"/>
      <name val="Arial"/>
      <family val="2"/>
    </font>
    <font>
      <i/>
      <sz val="9.75"/>
      <color indexed="8"/>
      <name val="Times New Roman"/>
      <family val="1"/>
    </font>
    <font>
      <sz val="10"/>
      <color indexed="8"/>
      <name val="Times New Roman"/>
      <family val="1"/>
    </font>
    <font>
      <b/>
      <sz val="11"/>
      <color rgb="FF333333"/>
      <name val="Times New Roman"/>
      <family val="1"/>
    </font>
    <font>
      <sz val="11"/>
      <color rgb="FF333333"/>
      <name val="Times New Roman"/>
      <family val="1"/>
    </font>
    <font>
      <i/>
      <sz val="11"/>
      <color rgb="FF333333"/>
      <name val="Times New Roman"/>
      <family val="1"/>
    </font>
    <font>
      <sz val="10"/>
      <name val="Times New Roman"/>
      <family val="2"/>
    </font>
    <font>
      <i/>
      <sz val="12"/>
      <color theme="1"/>
      <name val="Times New Roman"/>
      <family val="1"/>
    </font>
    <font>
      <sz val="10"/>
      <color rgb="FFFF0000"/>
      <name val="Times New Roman"/>
      <family val="2"/>
    </font>
    <font>
      <sz val="8"/>
      <color indexed="8"/>
      <name val="Arial"/>
      <charset val="204"/>
    </font>
    <font>
      <sz val="12"/>
      <name val="Times New Roman"/>
      <family val="1"/>
    </font>
    <font>
      <i/>
      <sz val="14"/>
      <color indexed="8"/>
      <name val="Times New Roman"/>
      <family val="1"/>
    </font>
    <font>
      <i/>
      <sz val="14"/>
      <color theme="1"/>
      <name val="Times New Roman"/>
      <family val="1"/>
    </font>
    <font>
      <sz val="11"/>
      <name val="Times New Roman"/>
      <family val="1"/>
    </font>
    <font>
      <sz val="12"/>
      <color rgb="FFFF0000"/>
      <name val="Times New Roman"/>
      <family val="2"/>
    </font>
    <font>
      <b/>
      <sz val="12"/>
      <name val="Times New Roman"/>
      <family val="2"/>
    </font>
    <font>
      <sz val="12"/>
      <name val="Times New Roman"/>
      <family val="2"/>
    </font>
    <font>
      <b/>
      <sz val="9"/>
      <color indexed="81"/>
      <name val="Tahoma"/>
      <family val="2"/>
    </font>
    <font>
      <sz val="9"/>
      <color indexed="81"/>
      <name val="Tahoma"/>
      <family val="2"/>
    </font>
    <font>
      <b/>
      <sz val="12"/>
      <color theme="1"/>
      <name val="Times New Roman"/>
      <family val="2"/>
    </font>
    <font>
      <b/>
      <sz val="12"/>
      <color indexed="8"/>
      <name val="Times New Roman"/>
      <family val="2"/>
    </font>
    <font>
      <sz val="12"/>
      <color indexed="8"/>
      <name val="Times New Roman"/>
      <family val="2"/>
    </font>
    <font>
      <sz val="9"/>
      <color indexed="8"/>
      <name val="Times New Roman"/>
      <family val="1"/>
    </font>
    <font>
      <b/>
      <sz val="12"/>
      <name val="Times New Roman"/>
      <family val="1"/>
    </font>
    <font>
      <b/>
      <sz val="12"/>
      <color indexed="8"/>
      <name val="Arial Narrow"/>
      <family val="2"/>
    </font>
    <font>
      <b/>
      <sz val="10"/>
      <color indexed="8"/>
      <name val="Arial"/>
      <family val="2"/>
    </font>
    <font>
      <b/>
      <i/>
      <sz val="12"/>
      <color theme="1"/>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0"/>
      </patternFill>
    </fill>
    <fill>
      <patternFill patternType="solid">
        <fgColor rgb="FFFFFF00"/>
        <bgColor indexed="64"/>
      </patternFill>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0" fontId="9" fillId="0" borderId="0"/>
    <xf numFmtId="43" fontId="16" fillId="0" borderId="0" applyFont="0" applyFill="0" applyBorder="0" applyAlignment="0" applyProtection="0"/>
    <xf numFmtId="0" fontId="20" fillId="0" borderId="0"/>
    <xf numFmtId="0" fontId="29" fillId="0" borderId="0"/>
    <xf numFmtId="0" fontId="9" fillId="0" borderId="0"/>
    <xf numFmtId="0" fontId="9"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0" fillId="0" borderId="0"/>
  </cellStyleXfs>
  <cellXfs count="219">
    <xf numFmtId="0" fontId="0" fillId="0" borderId="0" xfId="0"/>
    <xf numFmtId="164" fontId="2" fillId="0" borderId="0" xfId="1" applyNumberFormat="1" applyFont="1" applyBorder="1" applyAlignment="1">
      <alignment horizontal="right" vertical="center" wrapText="1"/>
    </xf>
    <xf numFmtId="164" fontId="2" fillId="0" borderId="0" xfId="1" applyNumberFormat="1" applyFont="1" applyBorder="1" applyAlignment="1">
      <alignment vertical="center" wrapText="1"/>
    </xf>
    <xf numFmtId="164" fontId="0" fillId="0" borderId="0" xfId="1" applyNumberFormat="1" applyFont="1"/>
    <xf numFmtId="0" fontId="3" fillId="0" borderId="0" xfId="0" applyFont="1"/>
    <xf numFmtId="164" fontId="3" fillId="0" borderId="0" xfId="1" applyNumberFormat="1" applyFont="1" applyAlignment="1">
      <alignment horizontal="center"/>
    </xf>
    <xf numFmtId="164" fontId="3" fillId="0" borderId="2" xfId="1" applyNumberFormat="1" applyFont="1" applyBorder="1" applyAlignment="1">
      <alignment horizontal="center" vertical="center" wrapText="1"/>
    </xf>
    <xf numFmtId="0" fontId="3" fillId="0" borderId="2" xfId="0" applyFont="1" applyBorder="1"/>
    <xf numFmtId="164" fontId="3" fillId="0" borderId="2" xfId="1" applyNumberFormat="1" applyFont="1" applyBorder="1"/>
    <xf numFmtId="164" fontId="3" fillId="0" borderId="0" xfId="1" applyNumberFormat="1" applyFont="1" applyBorder="1" applyAlignment="1">
      <alignment horizontal="center" vertical="center"/>
    </xf>
    <xf numFmtId="164" fontId="0" fillId="0" borderId="0" xfId="0" applyNumberFormat="1"/>
    <xf numFmtId="0" fontId="0" fillId="0" borderId="0" xfId="0" applyAlignment="1">
      <alignment horizontal="right"/>
    </xf>
    <xf numFmtId="0" fontId="0" fillId="0" borderId="0" xfId="0" quotePrefix="1"/>
    <xf numFmtId="164" fontId="3" fillId="0" borderId="0" xfId="1" applyNumberFormat="1" applyFont="1" applyBorder="1"/>
    <xf numFmtId="0" fontId="5" fillId="0" borderId="2" xfId="0" applyFont="1" applyBorder="1" applyAlignment="1">
      <alignment horizontal="center"/>
    </xf>
    <xf numFmtId="0" fontId="5" fillId="0" borderId="2" xfId="0" applyFont="1" applyBorder="1" applyAlignment="1">
      <alignment horizontal="center" wrapText="1"/>
    </xf>
    <xf numFmtId="164" fontId="5" fillId="0" borderId="2" xfId="1" applyNumberFormat="1" applyFont="1" applyBorder="1" applyAlignment="1">
      <alignment horizontal="center"/>
    </xf>
    <xf numFmtId="0" fontId="5" fillId="0" borderId="0" xfId="0" applyFont="1"/>
    <xf numFmtId="0" fontId="6" fillId="0" borderId="2" xfId="0" applyFont="1" applyBorder="1" applyAlignment="1">
      <alignment horizontal="center"/>
    </xf>
    <xf numFmtId="0" fontId="6" fillId="0" borderId="2" xfId="0" applyFont="1" applyBorder="1" applyAlignment="1">
      <alignment horizontal="center" wrapText="1"/>
    </xf>
    <xf numFmtId="0" fontId="6" fillId="0" borderId="2" xfId="0" applyFont="1" applyBorder="1" applyAlignment="1">
      <alignment horizontal="left"/>
    </xf>
    <xf numFmtId="164" fontId="6" fillId="0" borderId="2" xfId="1" applyNumberFormat="1" applyFont="1" applyBorder="1" applyAlignment="1">
      <alignment horizontal="center"/>
    </xf>
    <xf numFmtId="0" fontId="6" fillId="0" borderId="0" xfId="0" applyFont="1"/>
    <xf numFmtId="0" fontId="6" fillId="0" borderId="2" xfId="0" applyFont="1" applyBorder="1"/>
    <xf numFmtId="164" fontId="6" fillId="0" borderId="2" xfId="1" applyNumberFormat="1" applyFont="1" applyBorder="1"/>
    <xf numFmtId="164" fontId="7" fillId="0" borderId="0" xfId="0" applyNumberFormat="1" applyFont="1"/>
    <xf numFmtId="0" fontId="6" fillId="0" borderId="2" xfId="0" quotePrefix="1" applyFont="1" applyBorder="1" applyAlignment="1">
      <alignment horizontal="center"/>
    </xf>
    <xf numFmtId="0" fontId="5" fillId="0" borderId="2" xfId="0" applyFont="1" applyBorder="1"/>
    <xf numFmtId="164" fontId="5" fillId="0" borderId="2" xfId="1" applyNumberFormat="1" applyFont="1" applyBorder="1"/>
    <xf numFmtId="0" fontId="8" fillId="0" borderId="2" xfId="0" applyFont="1" applyBorder="1" applyAlignment="1">
      <alignment horizontal="center"/>
    </xf>
    <xf numFmtId="0" fontId="8" fillId="0" borderId="2" xfId="0" applyFont="1" applyBorder="1"/>
    <xf numFmtId="164" fontId="8" fillId="0" borderId="2" xfId="1" applyNumberFormat="1" applyFont="1" applyBorder="1"/>
    <xf numFmtId="0" fontId="8" fillId="0" borderId="0" xfId="0" applyFont="1"/>
    <xf numFmtId="0" fontId="8" fillId="0" borderId="2" xfId="0" quotePrefix="1" applyFont="1" applyBorder="1" applyAlignment="1">
      <alignment horizontal="center"/>
    </xf>
    <xf numFmtId="0" fontId="8" fillId="2" borderId="2" xfId="0" applyFont="1" applyFill="1" applyBorder="1"/>
    <xf numFmtId="0" fontId="8" fillId="0" borderId="2" xfId="0" applyFont="1" applyBorder="1" applyAlignment="1">
      <alignment wrapText="1"/>
    </xf>
    <xf numFmtId="164" fontId="3" fillId="0" borderId="0" xfId="1" applyNumberFormat="1" applyFont="1"/>
    <xf numFmtId="43" fontId="8" fillId="0" borderId="0" xfId="1" applyFont="1"/>
    <xf numFmtId="164" fontId="8" fillId="0" borderId="0" xfId="0" applyNumberFormat="1" applyFont="1"/>
    <xf numFmtId="0" fontId="17" fillId="0" borderId="0" xfId="4" applyFont="1" applyAlignment="1" applyProtection="1">
      <alignment horizontal="left"/>
      <protection locked="0"/>
    </xf>
    <xf numFmtId="0" fontId="10" fillId="3" borderId="0" xfId="4" applyFont="1" applyFill="1" applyAlignment="1" applyProtection="1">
      <alignment horizontal="left" vertical="center" wrapText="1" shrinkToFit="1"/>
      <protection locked="0"/>
    </xf>
    <xf numFmtId="0" fontId="10" fillId="3" borderId="2" xfId="4" applyFont="1" applyFill="1" applyBorder="1" applyAlignment="1" applyProtection="1">
      <alignment horizontal="left" vertical="center" wrapText="1" shrinkToFit="1"/>
      <protection locked="0"/>
    </xf>
    <xf numFmtId="3" fontId="14" fillId="3" borderId="2" xfId="4" applyNumberFormat="1" applyFont="1" applyFill="1" applyBorder="1" applyAlignment="1" applyProtection="1">
      <alignment horizontal="right" vertical="center" wrapText="1" shrinkToFit="1"/>
      <protection locked="0"/>
    </xf>
    <xf numFmtId="3" fontId="17" fillId="0" borderId="0" xfId="4" applyNumberFormat="1" applyFont="1" applyAlignment="1" applyProtection="1">
      <alignment horizontal="left"/>
      <protection locked="0"/>
    </xf>
    <xf numFmtId="0" fontId="10" fillId="3" borderId="0" xfId="4" applyFont="1" applyFill="1" applyAlignment="1" applyProtection="1">
      <alignment horizontal="center" vertical="center" wrapText="1" shrinkToFit="1"/>
      <protection locked="0"/>
    </xf>
    <xf numFmtId="0" fontId="22" fillId="0" borderId="0" xfId="4" applyFont="1" applyProtection="1">
      <protection locked="0"/>
    </xf>
    <xf numFmtId="0" fontId="15" fillId="0" borderId="0" xfId="4" applyFont="1" applyAlignment="1" applyProtection="1">
      <alignment horizontal="left"/>
      <protection locked="0"/>
    </xf>
    <xf numFmtId="0" fontId="23" fillId="0" borderId="2" xfId="0" applyFont="1" applyBorder="1" applyAlignment="1">
      <alignment horizontal="center"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164" fontId="23" fillId="0" borderId="2" xfId="1" applyNumberFormat="1" applyFont="1" applyBorder="1" applyAlignment="1">
      <alignment horizontal="center" vertical="center" wrapText="1"/>
    </xf>
    <xf numFmtId="164" fontId="2" fillId="0" borderId="2" xfId="1" applyNumberFormat="1" applyFont="1" applyBorder="1"/>
    <xf numFmtId="164" fontId="2" fillId="0" borderId="2" xfId="1" applyNumberFormat="1" applyFont="1" applyBorder="1" applyAlignment="1">
      <alignment vertical="center"/>
    </xf>
    <xf numFmtId="0" fontId="0" fillId="0" borderId="0" xfId="0" applyAlignment="1">
      <alignment vertical="center"/>
    </xf>
    <xf numFmtId="164" fontId="0" fillId="0" borderId="0" xfId="0" applyNumberFormat="1" applyAlignment="1">
      <alignment vertical="center"/>
    </xf>
    <xf numFmtId="164" fontId="26" fillId="0" borderId="2" xfId="1" applyNumberFormat="1" applyFont="1" applyBorder="1"/>
    <xf numFmtId="164" fontId="28" fillId="0" borderId="2" xfId="1" applyNumberFormat="1" applyFont="1" applyBorder="1"/>
    <xf numFmtId="164" fontId="8" fillId="0" borderId="0" xfId="1" applyNumberFormat="1" applyFont="1"/>
    <xf numFmtId="3" fontId="14" fillId="3" borderId="2" xfId="0" applyNumberFormat="1" applyFont="1" applyFill="1" applyBorder="1" applyAlignment="1" applyProtection="1">
      <alignment horizontal="right" vertical="center" wrapText="1" shrinkToFit="1"/>
      <protection locked="0"/>
    </xf>
    <xf numFmtId="164" fontId="6" fillId="0" borderId="0" xfId="0" applyNumberFormat="1" applyFont="1"/>
    <xf numFmtId="164" fontId="6" fillId="2" borderId="2" xfId="1" applyNumberFormat="1" applyFont="1" applyFill="1" applyBorder="1" applyAlignment="1">
      <alignment horizontal="center"/>
    </xf>
    <xf numFmtId="164" fontId="6" fillId="2" borderId="2" xfId="1" applyNumberFormat="1" applyFont="1" applyFill="1" applyBorder="1"/>
    <xf numFmtId="164" fontId="5" fillId="2" borderId="2" xfId="1" applyNumberFormat="1" applyFont="1" applyFill="1" applyBorder="1"/>
    <xf numFmtId="164" fontId="3" fillId="2" borderId="0" xfId="1" applyNumberFormat="1" applyFont="1" applyFill="1" applyBorder="1"/>
    <xf numFmtId="0" fontId="24" fillId="0" borderId="2" xfId="0" quotePrefix="1" applyFont="1" applyBorder="1" applyAlignment="1">
      <alignment vertical="center" wrapText="1"/>
    </xf>
    <xf numFmtId="164" fontId="3" fillId="0" borderId="0" xfId="0" applyNumberFormat="1" applyFont="1"/>
    <xf numFmtId="164" fontId="3" fillId="0" borderId="0" xfId="1" applyNumberFormat="1" applyFont="1" applyAlignment="1"/>
    <xf numFmtId="0" fontId="27" fillId="0" borderId="0" xfId="0" applyFont="1"/>
    <xf numFmtId="0" fontId="3" fillId="0" borderId="0" xfId="0" applyFont="1" applyAlignment="1">
      <alignment vertical="center"/>
    </xf>
    <xf numFmtId="0" fontId="3" fillId="0" borderId="0" xfId="0" applyFont="1" applyAlignment="1">
      <alignment horizontal="center" vertical="center" wrapText="1"/>
    </xf>
    <xf numFmtId="0" fontId="3" fillId="0" borderId="5" xfId="0" quotePrefix="1" applyFont="1" applyBorder="1" applyAlignment="1">
      <alignment wrapText="1"/>
    </xf>
    <xf numFmtId="164" fontId="3" fillId="0" borderId="5" xfId="1" applyNumberFormat="1" applyFont="1" applyBorder="1"/>
    <xf numFmtId="165" fontId="30" fillId="0" borderId="2" xfId="1" applyNumberFormat="1" applyFont="1" applyBorder="1"/>
    <xf numFmtId="0" fontId="0" fillId="0" borderId="0" xfId="0" applyAlignment="1">
      <alignment horizontal="center"/>
    </xf>
    <xf numFmtId="0" fontId="2" fillId="0" borderId="0" xfId="0" applyFont="1" applyAlignment="1">
      <alignment vertical="center" wrapText="1"/>
    </xf>
    <xf numFmtId="0" fontId="33" fillId="2" borderId="2" xfId="0" applyFont="1" applyFill="1" applyBorder="1" applyAlignment="1">
      <alignment vertical="center" wrapText="1"/>
    </xf>
    <xf numFmtId="0" fontId="3" fillId="0" borderId="0" xfId="0" applyFont="1" applyAlignment="1">
      <alignment vertical="center" wrapText="1"/>
    </xf>
    <xf numFmtId="0" fontId="19" fillId="0" borderId="0" xfId="4" applyFont="1" applyAlignment="1" applyProtection="1">
      <alignment horizontal="right"/>
      <protection locked="0"/>
    </xf>
    <xf numFmtId="0" fontId="19" fillId="3" borderId="2" xfId="6" applyFont="1" applyFill="1" applyBorder="1" applyAlignment="1" applyProtection="1">
      <alignment horizontal="center" vertical="center" wrapText="1" shrinkToFit="1"/>
      <protection locked="0"/>
    </xf>
    <xf numFmtId="0" fontId="22" fillId="3" borderId="2" xfId="6" applyFont="1" applyFill="1" applyBorder="1" applyAlignment="1" applyProtection="1">
      <alignment horizontal="center" vertical="center" wrapText="1" shrinkToFit="1"/>
      <protection locked="0"/>
    </xf>
    <xf numFmtId="164" fontId="40" fillId="3" borderId="2" xfId="1" applyNumberFormat="1" applyFont="1" applyFill="1" applyBorder="1" applyAlignment="1" applyProtection="1">
      <alignment horizontal="right" vertical="center" wrapText="1" shrinkToFit="1"/>
      <protection locked="0"/>
    </xf>
    <xf numFmtId="164" fontId="41" fillId="3" borderId="2" xfId="1" applyNumberFormat="1" applyFont="1" applyFill="1" applyBorder="1" applyAlignment="1" applyProtection="1">
      <alignment horizontal="right" vertical="center" wrapText="1" shrinkToFit="1"/>
      <protection locked="0"/>
    </xf>
    <xf numFmtId="164" fontId="23" fillId="0" borderId="2" xfId="1" applyNumberFormat="1" applyFont="1" applyBorder="1" applyAlignment="1">
      <alignment vertical="center" wrapText="1"/>
    </xf>
    <xf numFmtId="0" fontId="42" fillId="2" borderId="2" xfId="0" applyFont="1" applyFill="1" applyBorder="1" applyAlignment="1">
      <alignment horizontal="left" vertical="center" wrapText="1"/>
    </xf>
    <xf numFmtId="0" fontId="43" fillId="0" borderId="2" xfId="0" applyFont="1" applyBorder="1" applyAlignment="1">
      <alignment horizontal="left" vertical="center" wrapText="1"/>
    </xf>
    <xf numFmtId="3" fontId="14" fillId="3" borderId="2" xfId="7" applyNumberFormat="1" applyFont="1" applyFill="1" applyBorder="1" applyAlignment="1" applyProtection="1">
      <alignment horizontal="right" vertical="center" wrapText="1" shrinkToFit="1"/>
      <protection locked="0"/>
    </xf>
    <xf numFmtId="3" fontId="44" fillId="3" borderId="2" xfId="0" applyNumberFormat="1" applyFont="1" applyFill="1" applyBorder="1" applyAlignment="1" applyProtection="1">
      <alignment horizontal="right" vertical="center" wrapText="1" shrinkToFit="1"/>
      <protection locked="0"/>
    </xf>
    <xf numFmtId="3" fontId="44" fillId="3" borderId="2" xfId="7" applyNumberFormat="1" applyFont="1" applyFill="1" applyBorder="1" applyAlignment="1" applyProtection="1">
      <alignment horizontal="right" vertical="center" wrapText="1" shrinkToFit="1"/>
      <protection locked="0"/>
    </xf>
    <xf numFmtId="0" fontId="47" fillId="2" borderId="2" xfId="11" applyFont="1" applyFill="1" applyBorder="1" applyAlignment="1">
      <alignment horizontal="left" vertical="center" wrapText="1"/>
    </xf>
    <xf numFmtId="0" fontId="0" fillId="0" borderId="2" xfId="0" applyBorder="1" applyAlignment="1">
      <alignment horizontal="center" vertical="center"/>
    </xf>
    <xf numFmtId="164" fontId="0" fillId="0" borderId="2" xfId="1" applyNumberFormat="1" applyFont="1" applyBorder="1" applyAlignment="1">
      <alignment vertical="center"/>
    </xf>
    <xf numFmtId="0" fontId="0" fillId="0" borderId="2" xfId="0" applyBorder="1" applyAlignment="1">
      <alignment vertical="center"/>
    </xf>
    <xf numFmtId="164" fontId="0" fillId="0" borderId="2" xfId="1" applyNumberFormat="1" applyFont="1" applyBorder="1" applyAlignment="1">
      <alignment horizontal="center" vertical="center"/>
    </xf>
    <xf numFmtId="0" fontId="3" fillId="0" borderId="2" xfId="0" applyFont="1" applyBorder="1" applyAlignment="1">
      <alignment vertical="center"/>
    </xf>
    <xf numFmtId="164" fontId="3" fillId="0" borderId="2" xfId="1" applyNumberFormat="1" applyFont="1" applyBorder="1" applyAlignment="1">
      <alignment vertical="center"/>
    </xf>
    <xf numFmtId="49" fontId="15" fillId="3" borderId="2" xfId="4" applyNumberFormat="1" applyFont="1" applyFill="1" applyBorder="1" applyAlignment="1" applyProtection="1">
      <alignment horizontal="left" vertical="center" wrapText="1" shrinkToFit="1"/>
      <protection locked="0"/>
    </xf>
    <xf numFmtId="3" fontId="45" fillId="0" borderId="2" xfId="7" applyNumberFormat="1" applyFont="1" applyBorder="1" applyAlignment="1" applyProtection="1">
      <alignment horizontal="right" vertical="center"/>
      <protection locked="0"/>
    </xf>
    <xf numFmtId="3" fontId="44" fillId="3" borderId="2" xfId="4" applyNumberFormat="1" applyFont="1" applyFill="1" applyBorder="1" applyAlignment="1" applyProtection="1">
      <alignment horizontal="right" vertical="center" wrapText="1" shrinkToFit="1"/>
      <protection locked="0"/>
    </xf>
    <xf numFmtId="49" fontId="19" fillId="3" borderId="8" xfId="6" applyNumberFormat="1" applyFont="1" applyFill="1" applyBorder="1" applyAlignment="1" applyProtection="1">
      <alignment vertical="center" wrapText="1" shrinkToFit="1"/>
      <protection locked="0"/>
    </xf>
    <xf numFmtId="49" fontId="22" fillId="3" borderId="8" xfId="6" applyNumberFormat="1" applyFont="1" applyFill="1" applyBorder="1" applyAlignment="1" applyProtection="1">
      <alignment vertical="center" wrapText="1" shrinkToFit="1"/>
      <protection locked="0"/>
    </xf>
    <xf numFmtId="49" fontId="22" fillId="3" borderId="8" xfId="6" quotePrefix="1" applyNumberFormat="1" applyFont="1" applyFill="1" applyBorder="1" applyAlignment="1" applyProtection="1">
      <alignment vertical="center" wrapText="1" shrinkToFit="1"/>
      <protection locked="0"/>
    </xf>
    <xf numFmtId="0" fontId="12" fillId="3" borderId="2" xfId="6" applyFont="1" applyFill="1" applyBorder="1" applyAlignment="1" applyProtection="1">
      <alignment horizontal="center" vertical="center" wrapText="1" shrinkToFit="1"/>
      <protection locked="0"/>
    </xf>
    <xf numFmtId="49" fontId="12" fillId="3" borderId="8" xfId="6" applyNumberFormat="1" applyFont="1" applyFill="1" applyBorder="1" applyAlignment="1" applyProtection="1">
      <alignment vertical="center" wrapText="1" shrinkToFit="1"/>
      <protection locked="0"/>
    </xf>
    <xf numFmtId="164" fontId="18" fillId="3" borderId="2" xfId="1" applyNumberFormat="1" applyFont="1" applyFill="1" applyBorder="1" applyAlignment="1" applyProtection="1">
      <alignment horizontal="right" vertical="center" wrapText="1" shrinkToFit="1"/>
      <protection locked="0"/>
    </xf>
    <xf numFmtId="49" fontId="12" fillId="3" borderId="8" xfId="6" quotePrefix="1" applyNumberFormat="1" applyFont="1" applyFill="1" applyBorder="1" applyAlignment="1" applyProtection="1">
      <alignment vertical="center" wrapText="1" shrinkToFit="1"/>
      <protection locked="0"/>
    </xf>
    <xf numFmtId="164" fontId="10" fillId="3" borderId="2" xfId="1" applyNumberFormat="1" applyFont="1" applyFill="1" applyBorder="1" applyAlignment="1" applyProtection="1">
      <alignment horizontal="right" vertical="center" wrapText="1" shrinkToFit="1"/>
      <protection locked="0"/>
    </xf>
    <xf numFmtId="164" fontId="15" fillId="3" borderId="2" xfId="1" applyNumberFormat="1" applyFont="1" applyFill="1" applyBorder="1" applyAlignment="1" applyProtection="1">
      <alignment horizontal="right" vertical="center" wrapText="1" shrinkToFit="1"/>
      <protection locked="0"/>
    </xf>
    <xf numFmtId="164" fontId="34" fillId="0" borderId="0" xfId="1" applyNumberFormat="1" applyFont="1" applyAlignment="1">
      <alignment vertical="center"/>
    </xf>
    <xf numFmtId="164" fontId="35" fillId="0" borderId="2" xfId="1" applyNumberFormat="1" applyFont="1" applyBorder="1" applyAlignment="1">
      <alignment vertical="center"/>
    </xf>
    <xf numFmtId="49" fontId="0" fillId="0" borderId="2" xfId="0" applyNumberFormat="1" applyBorder="1" applyAlignment="1">
      <alignment horizontal="center" vertical="center" wrapText="1"/>
    </xf>
    <xf numFmtId="164" fontId="36" fillId="0" borderId="2" xfId="1"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49" fontId="3" fillId="0" borderId="2" xfId="0" applyNumberFormat="1" applyFont="1" applyBorder="1" applyAlignment="1">
      <alignment vertical="center" wrapText="1"/>
    </xf>
    <xf numFmtId="164" fontId="35" fillId="0" borderId="2" xfId="1" applyNumberFormat="1" applyFont="1" applyBorder="1" applyAlignment="1">
      <alignment horizontal="right" vertical="center"/>
    </xf>
    <xf numFmtId="9" fontId="39" fillId="0" borderId="2" xfId="8" applyFont="1" applyBorder="1" applyAlignment="1">
      <alignment vertical="center"/>
    </xf>
    <xf numFmtId="9" fontId="3" fillId="0" borderId="2" xfId="8" applyFont="1" applyBorder="1" applyAlignment="1">
      <alignment vertical="center"/>
    </xf>
    <xf numFmtId="164" fontId="1" fillId="0" borderId="2" xfId="1" applyNumberFormat="1" applyFont="1" applyBorder="1" applyAlignment="1">
      <alignment horizontal="right" vertical="center"/>
    </xf>
    <xf numFmtId="9" fontId="0" fillId="0" borderId="2" xfId="8" applyFont="1" applyBorder="1" applyAlignment="1">
      <alignment vertical="center"/>
    </xf>
    <xf numFmtId="9" fontId="1" fillId="0" borderId="2" xfId="8" applyFont="1" applyBorder="1" applyAlignment="1">
      <alignment vertical="center"/>
    </xf>
    <xf numFmtId="164" fontId="3" fillId="0" borderId="0" xfId="0" applyNumberFormat="1" applyFont="1" applyAlignment="1">
      <alignment vertical="center"/>
    </xf>
    <xf numFmtId="43" fontId="0" fillId="0" borderId="0" xfId="1" applyFont="1" applyAlignment="1">
      <alignment vertical="center"/>
    </xf>
    <xf numFmtId="164" fontId="27" fillId="0" borderId="2" xfId="1" applyNumberFormat="1" applyFont="1" applyBorder="1" applyAlignment="1">
      <alignment horizontal="right" vertical="center"/>
    </xf>
    <xf numFmtId="9" fontId="27" fillId="0" borderId="2" xfId="8" applyFont="1" applyBorder="1" applyAlignment="1">
      <alignment vertical="center"/>
    </xf>
    <xf numFmtId="43" fontId="0" fillId="4" borderId="0" xfId="0" applyNumberFormat="1" applyFill="1" applyAlignment="1">
      <alignment vertical="center"/>
    </xf>
    <xf numFmtId="0" fontId="27" fillId="0" borderId="0" xfId="0" applyFont="1" applyAlignment="1">
      <alignment vertical="center"/>
    </xf>
    <xf numFmtId="43" fontId="0" fillId="0" borderId="0" xfId="0" applyNumberFormat="1" applyAlignment="1">
      <alignment vertical="center"/>
    </xf>
    <xf numFmtId="9" fontId="46" fillId="0" borderId="2" xfId="8" applyFont="1" applyBorder="1" applyAlignment="1">
      <alignment vertical="center"/>
    </xf>
    <xf numFmtId="164" fontId="39" fillId="0" borderId="2" xfId="1" applyNumberFormat="1" applyFont="1" applyBorder="1" applyAlignment="1">
      <alignment horizontal="right" vertical="center"/>
    </xf>
    <xf numFmtId="49" fontId="0" fillId="0" borderId="2" xfId="0" quotePrefix="1" applyNumberFormat="1" applyBorder="1" applyAlignment="1">
      <alignment vertical="center" wrapText="1"/>
    </xf>
    <xf numFmtId="164" fontId="36" fillId="0" borderId="2" xfId="1" applyNumberFormat="1" applyFont="1" applyBorder="1" applyAlignment="1">
      <alignment horizontal="right" vertical="center"/>
    </xf>
    <xf numFmtId="164" fontId="0" fillId="0" borderId="2" xfId="1" applyNumberFormat="1" applyFont="1" applyBorder="1" applyAlignment="1">
      <alignment horizontal="right" vertical="center"/>
    </xf>
    <xf numFmtId="49" fontId="0" fillId="0" borderId="0" xfId="0" applyNumberFormat="1" applyAlignment="1">
      <alignment vertical="center" wrapText="1"/>
    </xf>
    <xf numFmtId="164" fontId="34" fillId="0" borderId="0" xfId="1" applyNumberFormat="1" applyFont="1" applyAlignment="1">
      <alignment horizontal="right" vertical="center"/>
    </xf>
    <xf numFmtId="164" fontId="0" fillId="0" borderId="0" xfId="1" applyNumberFormat="1" applyFont="1" applyAlignment="1">
      <alignment horizontal="right" vertical="center"/>
    </xf>
    <xf numFmtId="164" fontId="0" fillId="0" borderId="0" xfId="1" applyNumberFormat="1" applyFont="1" applyAlignment="1">
      <alignment vertical="center"/>
    </xf>
    <xf numFmtId="164" fontId="30" fillId="0" borderId="2" xfId="1" applyNumberFormat="1" applyFont="1" applyBorder="1" applyAlignment="1">
      <alignment horizontal="right" vertical="center"/>
    </xf>
    <xf numFmtId="164" fontId="2" fillId="0" borderId="2" xfId="1" applyNumberFormat="1" applyFont="1" applyBorder="1" applyAlignment="1">
      <alignment horizontal="right" vertical="center"/>
    </xf>
    <xf numFmtId="164" fontId="30" fillId="2" borderId="2" xfId="1" applyNumberFormat="1" applyFont="1" applyFill="1" applyBorder="1" applyAlignment="1">
      <alignment vertical="center"/>
    </xf>
    <xf numFmtId="0" fontId="30" fillId="2" borderId="0" xfId="0" applyFont="1" applyFill="1" applyAlignment="1">
      <alignment vertical="center"/>
    </xf>
    <xf numFmtId="164" fontId="30" fillId="2" borderId="0" xfId="0" applyNumberFormat="1" applyFont="1" applyFill="1" applyAlignment="1">
      <alignment vertical="center"/>
    </xf>
    <xf numFmtId="164" fontId="3" fillId="0" borderId="0" xfId="1" applyNumberFormat="1" applyFont="1" applyAlignment="1">
      <alignment vertical="center"/>
    </xf>
    <xf numFmtId="0" fontId="5" fillId="0" borderId="0" xfId="0" applyFont="1" applyAlignment="1">
      <alignment vertical="center"/>
    </xf>
    <xf numFmtId="0" fontId="5" fillId="0" borderId="2" xfId="0" applyFont="1" applyBorder="1" applyAlignment="1">
      <alignment vertical="center" wrapText="1"/>
    </xf>
    <xf numFmtId="167" fontId="3" fillId="0" borderId="2" xfId="0" applyNumberFormat="1"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3" fillId="0" borderId="2" xfId="0" applyFont="1" applyBorder="1" applyAlignment="1">
      <alignment vertical="center" wrapText="1"/>
    </xf>
    <xf numFmtId="0" fontId="30" fillId="2" borderId="2" xfId="0" applyFont="1" applyFill="1" applyBorder="1" applyAlignment="1">
      <alignment horizontal="left" vertical="center" wrapText="1"/>
    </xf>
    <xf numFmtId="166" fontId="3" fillId="0" borderId="2" xfId="0" applyNumberFormat="1" applyFont="1" applyBorder="1" applyAlignment="1">
      <alignment horizontal="right" vertical="center"/>
    </xf>
    <xf numFmtId="166" fontId="43" fillId="2" borderId="2" xfId="1" applyNumberFormat="1" applyFont="1" applyFill="1" applyBorder="1" applyAlignment="1">
      <alignment horizontal="right" vertical="center" wrapText="1"/>
    </xf>
    <xf numFmtId="166" fontId="3" fillId="0" borderId="2" xfId="1" applyNumberFormat="1" applyFont="1" applyBorder="1" applyAlignment="1">
      <alignment horizontal="right" vertical="center"/>
    </xf>
    <xf numFmtId="166" fontId="2" fillId="0" borderId="2" xfId="1" applyNumberFormat="1" applyFont="1" applyBorder="1" applyAlignment="1">
      <alignment horizontal="right" vertical="center"/>
    </xf>
    <xf numFmtId="166" fontId="2" fillId="0" borderId="2" xfId="0" applyNumberFormat="1" applyFont="1" applyBorder="1" applyAlignment="1">
      <alignment horizontal="right" vertical="center"/>
    </xf>
    <xf numFmtId="0" fontId="10" fillId="3" borderId="4" xfId="4" applyFont="1" applyFill="1" applyBorder="1" applyAlignment="1" applyProtection="1">
      <alignment horizontal="center" vertical="center" wrapText="1" shrinkToFit="1"/>
      <protection locked="0"/>
    </xf>
    <xf numFmtId="0" fontId="13" fillId="0" borderId="0" xfId="4" applyFont="1" applyAlignment="1" applyProtection="1">
      <alignment horizontal="left"/>
      <protection locked="0"/>
    </xf>
    <xf numFmtId="0" fontId="15" fillId="3" borderId="2" xfId="4" applyFont="1" applyFill="1" applyBorder="1" applyAlignment="1" applyProtection="1">
      <alignment horizontal="left" vertical="center" wrapText="1" shrinkToFit="1"/>
      <protection locked="0"/>
    </xf>
    <xf numFmtId="0" fontId="3" fillId="0" borderId="0" xfId="0" applyFont="1" applyAlignment="1">
      <alignment horizont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64" fontId="3" fillId="0" borderId="2" xfId="1" applyNumberFormat="1" applyFont="1" applyBorder="1" applyAlignment="1">
      <alignment horizontal="center" vertical="center"/>
    </xf>
    <xf numFmtId="0" fontId="3" fillId="0" borderId="0" xfId="0" applyFont="1" applyAlignment="1">
      <alignment horizontal="left"/>
    </xf>
    <xf numFmtId="164" fontId="3" fillId="0" borderId="0" xfId="1" applyNumberFormat="1" applyFont="1" applyAlignment="1">
      <alignment horizontal="right"/>
    </xf>
    <xf numFmtId="0" fontId="0" fillId="0" borderId="3" xfId="0" applyBorder="1" applyAlignment="1">
      <alignment horizontal="right"/>
    </xf>
    <xf numFmtId="164" fontId="3" fillId="0" borderId="8"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7" xfId="1" applyNumberFormat="1" applyFont="1" applyBorder="1" applyAlignment="1">
      <alignment horizontal="center" vertical="center"/>
    </xf>
    <xf numFmtId="0" fontId="11" fillId="3" borderId="0" xfId="4" applyFont="1" applyFill="1" applyAlignment="1" applyProtection="1">
      <alignment horizontal="center" vertical="center" wrapText="1" shrinkToFit="1"/>
      <protection locked="0"/>
    </xf>
    <xf numFmtId="0" fontId="31" fillId="0" borderId="0" xfId="4" applyFont="1" applyAlignment="1" applyProtection="1">
      <alignment horizontal="center"/>
      <protection locked="0"/>
    </xf>
    <xf numFmtId="0" fontId="17" fillId="0" borderId="0" xfId="4" applyFont="1" applyAlignment="1" applyProtection="1">
      <alignment horizontal="left"/>
      <protection locked="0"/>
    </xf>
    <xf numFmtId="0" fontId="21" fillId="3" borderId="0" xfId="4" applyFont="1" applyFill="1" applyAlignment="1" applyProtection="1">
      <alignment horizontal="right" vertical="center" wrapText="1" shrinkToFit="1"/>
      <protection locked="0"/>
    </xf>
    <xf numFmtId="0" fontId="10" fillId="3" borderId="4" xfId="4" applyFont="1" applyFill="1" applyBorder="1" applyAlignment="1" applyProtection="1">
      <alignment horizontal="center" vertical="center" wrapText="1" shrinkToFit="1"/>
      <protection locked="0"/>
    </xf>
    <xf numFmtId="0" fontId="10" fillId="3" borderId="2" xfId="7" applyFont="1" applyFill="1" applyBorder="1" applyAlignment="1" applyProtection="1">
      <alignment horizontal="left" vertical="center" wrapText="1" shrinkToFit="1"/>
      <protection locked="0"/>
    </xf>
    <xf numFmtId="0" fontId="13" fillId="0" borderId="0" xfId="4" applyFont="1" applyAlignment="1" applyProtection="1">
      <alignment horizontal="left"/>
      <protection locked="0"/>
    </xf>
    <xf numFmtId="0" fontId="12" fillId="3" borderId="0" xfId="4" applyFont="1" applyFill="1" applyAlignment="1" applyProtection="1">
      <alignment horizontal="left" vertical="center" wrapText="1" shrinkToFit="1"/>
      <protection locked="0"/>
    </xf>
    <xf numFmtId="0" fontId="18" fillId="0" borderId="0" xfId="4" applyFont="1" applyAlignment="1" applyProtection="1">
      <alignment horizontal="center"/>
      <protection locked="0"/>
    </xf>
    <xf numFmtId="0" fontId="15" fillId="3" borderId="2" xfId="7" quotePrefix="1" applyFont="1" applyFill="1" applyBorder="1" applyAlignment="1" applyProtection="1">
      <alignment horizontal="left" vertical="center" wrapText="1" shrinkToFit="1"/>
      <protection locked="0"/>
    </xf>
    <xf numFmtId="0" fontId="15" fillId="3" borderId="2" xfId="7" applyFont="1" applyFill="1" applyBorder="1" applyAlignment="1" applyProtection="1">
      <alignment horizontal="left" vertical="center" wrapText="1" shrinkToFit="1"/>
      <protection locked="0"/>
    </xf>
    <xf numFmtId="49" fontId="15" fillId="3" borderId="2" xfId="7" quotePrefix="1" applyNumberFormat="1" applyFont="1" applyFill="1" applyBorder="1" applyAlignment="1" applyProtection="1">
      <alignment horizontal="left" vertical="center" wrapText="1" shrinkToFit="1"/>
      <protection locked="0"/>
    </xf>
    <xf numFmtId="49" fontId="15" fillId="3" borderId="2" xfId="7" applyNumberFormat="1" applyFont="1" applyFill="1" applyBorder="1" applyAlignment="1" applyProtection="1">
      <alignment horizontal="left" vertical="center" wrapText="1" shrinkToFit="1"/>
      <protection locked="0"/>
    </xf>
    <xf numFmtId="0" fontId="15" fillId="3" borderId="2" xfId="4" applyFont="1" applyFill="1" applyBorder="1" applyAlignment="1" applyProtection="1">
      <alignment horizontal="left" vertical="center" wrapText="1" shrinkToFit="1"/>
      <protection locked="0"/>
    </xf>
    <xf numFmtId="0" fontId="3" fillId="0" borderId="0" xfId="0" applyFont="1" applyAlignment="1">
      <alignment horizont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vertical="center"/>
    </xf>
    <xf numFmtId="0" fontId="27" fillId="0" borderId="0" xfId="0" applyFont="1" applyAlignment="1">
      <alignment horizontal="center"/>
    </xf>
    <xf numFmtId="0" fontId="3" fillId="0" borderId="0" xfId="0" applyFont="1" applyAlignment="1">
      <alignment horizontal="left" vertical="center"/>
    </xf>
    <xf numFmtId="164" fontId="3" fillId="0" borderId="0" xfId="1" applyNumberFormat="1" applyFont="1" applyAlignment="1">
      <alignment horizontal="right" vertical="center"/>
    </xf>
    <xf numFmtId="0" fontId="27" fillId="0" borderId="0" xfId="0" applyFont="1" applyAlignment="1">
      <alignment horizontal="center" vertical="center"/>
    </xf>
    <xf numFmtId="0" fontId="0" fillId="0" borderId="3" xfId="0" applyBorder="1" applyAlignment="1">
      <alignment horizontal="right"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wrapText="1"/>
    </xf>
    <xf numFmtId="164" fontId="35" fillId="0" borderId="8" xfId="1" applyNumberFormat="1" applyFont="1" applyBorder="1" applyAlignment="1">
      <alignment horizontal="center" vertical="center" wrapText="1"/>
    </xf>
    <xf numFmtId="164" fontId="35" fillId="0" borderId="7" xfId="1" applyNumberFormat="1" applyFont="1" applyBorder="1" applyAlignment="1">
      <alignment horizontal="center" vertical="center" wrapText="1"/>
    </xf>
    <xf numFmtId="164" fontId="3" fillId="0" borderId="8" xfId="1" applyNumberFormat="1" applyFont="1" applyBorder="1" applyAlignment="1">
      <alignment horizontal="center" vertical="center" wrapText="1"/>
    </xf>
    <xf numFmtId="164" fontId="3" fillId="0" borderId="7" xfId="1"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64" fontId="3" fillId="0" borderId="2" xfId="1" applyNumberFormat="1" applyFont="1" applyBorder="1" applyAlignment="1">
      <alignment horizontal="center" vertical="center"/>
    </xf>
    <xf numFmtId="164" fontId="3" fillId="0" borderId="0" xfId="1" applyNumberFormat="1" applyFont="1" applyAlignment="1">
      <alignment horizontal="center" vertical="center"/>
    </xf>
    <xf numFmtId="0" fontId="27" fillId="0" borderId="3" xfId="0" applyFont="1" applyBorder="1" applyAlignment="1">
      <alignment horizontal="center" vertical="center"/>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center" wrapText="1"/>
    </xf>
    <xf numFmtId="0" fontId="32" fillId="0" borderId="0" xfId="0" applyFont="1" applyAlignment="1">
      <alignment horizontal="center"/>
    </xf>
    <xf numFmtId="0" fontId="2" fillId="0" borderId="1" xfId="0" applyFont="1" applyBorder="1" applyAlignment="1">
      <alignment horizontal="left" vertical="center" wrapText="1"/>
    </xf>
  </cellXfs>
  <cellStyles count="12">
    <cellStyle name="Bình thường" xfId="0" builtinId="0"/>
    <cellStyle name="Bình thường 2" xfId="11" xr:uid="{00000000-0005-0000-0000-000000000000}"/>
    <cellStyle name="Bình thường 3" xfId="10" xr:uid="{00000000-0005-0000-0000-000001000000}"/>
    <cellStyle name="Comma 2" xfId="3" xr:uid="{00000000-0005-0000-0000-000003000000}"/>
    <cellStyle name="Dấu phẩy" xfId="1" builtinId="3"/>
    <cellStyle name="Dấu_phảy 2" xfId="9" xr:uid="{00000000-0005-0000-0000-000004000000}"/>
    <cellStyle name="Normal 2" xfId="2" xr:uid="{00000000-0005-0000-0000-000006000000}"/>
    <cellStyle name="Normal 3" xfId="4" xr:uid="{00000000-0005-0000-0000-000007000000}"/>
    <cellStyle name="Normal 3 2" xfId="7" xr:uid="{00000000-0005-0000-0000-000008000000}"/>
    <cellStyle name="Normal 4" xfId="5" xr:uid="{00000000-0005-0000-0000-000009000000}"/>
    <cellStyle name="Normal 4 2" xfId="6" xr:uid="{00000000-0005-0000-0000-00000A000000}"/>
    <cellStyle name="Phần trăm"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Th&#432;&#417;ng/Ph&#226;n%20b&#7893;%20DT%202021/Boo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ểu PB chi tiết (2)"/>
      <sheetName val="BIỂU PB"/>
      <sheetName val="Biểu PB chi tiết"/>
    </sheetNames>
    <sheetDataSet>
      <sheetData sheetId="0"/>
      <sheetData sheetId="1">
        <row r="17">
          <cell r="D17" t="str">
            <v>Hội phụ nữ</v>
          </cell>
        </row>
        <row r="18">
          <cell r="D18" t="str">
            <v>Hội nông dân</v>
          </cell>
        </row>
        <row r="19">
          <cell r="D19" t="str">
            <v>Hội CCB</v>
          </cell>
        </row>
        <row r="20">
          <cell r="D20" t="str">
            <v>Đảng cộng sản Việt Nam</v>
          </cell>
        </row>
        <row r="21">
          <cell r="D21" t="str">
            <v>Mặt trận tổ quốc Việt Nam</v>
          </cell>
        </row>
        <row r="22">
          <cell r="D22" t="str">
            <v>Hội chữ thập đỏ xã</v>
          </cell>
        </row>
        <row r="23">
          <cell r="D23" t="str">
            <v>Hội người cao tuổi xã</v>
          </cell>
        </row>
        <row r="24">
          <cell r="D24" t="str">
            <v>Hội khuyến học xã</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showGridLines="0" tabSelected="1" workbookViewId="0">
      <selection activeCell="G4" sqref="G4"/>
    </sheetView>
  </sheetViews>
  <sheetFormatPr defaultRowHeight="12.75" x14ac:dyDescent="0.2"/>
  <cols>
    <col min="1" max="1" width="30.625" style="39" customWidth="1"/>
    <col min="2" max="2" width="20.875" style="39" customWidth="1"/>
    <col min="3" max="3" width="17.875" style="39" customWidth="1"/>
    <col min="4" max="4" width="3.875" style="39" customWidth="1"/>
    <col min="5" max="5" width="18.375" style="39" customWidth="1"/>
    <col min="6" max="6" width="9" style="39"/>
    <col min="7" max="7" width="21.375" style="39" customWidth="1"/>
    <col min="8" max="255" width="9" style="39"/>
    <col min="256" max="256" width="30.625" style="39" customWidth="1"/>
    <col min="257" max="257" width="15.25" style="39" customWidth="1"/>
    <col min="258" max="258" width="17.875" style="39" customWidth="1"/>
    <col min="259" max="259" width="0.5" style="39" customWidth="1"/>
    <col min="260" max="260" width="0" style="39" hidden="1" customWidth="1"/>
    <col min="261" max="261" width="18.375" style="39" customWidth="1"/>
    <col min="262" max="262" width="9" style="39"/>
    <col min="263" max="263" width="11.25" style="39" bestFit="1" customWidth="1"/>
    <col min="264" max="511" width="9" style="39"/>
    <col min="512" max="512" width="30.625" style="39" customWidth="1"/>
    <col min="513" max="513" width="15.25" style="39" customWidth="1"/>
    <col min="514" max="514" width="17.875" style="39" customWidth="1"/>
    <col min="515" max="515" width="0.5" style="39" customWidth="1"/>
    <col min="516" max="516" width="0" style="39" hidden="1" customWidth="1"/>
    <col min="517" max="517" width="18.375" style="39" customWidth="1"/>
    <col min="518" max="518" width="9" style="39"/>
    <col min="519" max="519" width="11.25" style="39" bestFit="1" customWidth="1"/>
    <col min="520" max="767" width="9" style="39"/>
    <col min="768" max="768" width="30.625" style="39" customWidth="1"/>
    <col min="769" max="769" width="15.25" style="39" customWidth="1"/>
    <col min="770" max="770" width="17.875" style="39" customWidth="1"/>
    <col min="771" max="771" width="0.5" style="39" customWidth="1"/>
    <col min="772" max="772" width="0" style="39" hidden="1" customWidth="1"/>
    <col min="773" max="773" width="18.375" style="39" customWidth="1"/>
    <col min="774" max="774" width="9" style="39"/>
    <col min="775" max="775" width="11.25" style="39" bestFit="1" customWidth="1"/>
    <col min="776" max="1023" width="9" style="39"/>
    <col min="1024" max="1024" width="30.625" style="39" customWidth="1"/>
    <col min="1025" max="1025" width="15.25" style="39" customWidth="1"/>
    <col min="1026" max="1026" width="17.875" style="39" customWidth="1"/>
    <col min="1027" max="1027" width="0.5" style="39" customWidth="1"/>
    <col min="1028" max="1028" width="0" style="39" hidden="1" customWidth="1"/>
    <col min="1029" max="1029" width="18.375" style="39" customWidth="1"/>
    <col min="1030" max="1030" width="9" style="39"/>
    <col min="1031" max="1031" width="11.25" style="39" bestFit="1" customWidth="1"/>
    <col min="1032" max="1279" width="9" style="39"/>
    <col min="1280" max="1280" width="30.625" style="39" customWidth="1"/>
    <col min="1281" max="1281" width="15.25" style="39" customWidth="1"/>
    <col min="1282" max="1282" width="17.875" style="39" customWidth="1"/>
    <col min="1283" max="1283" width="0.5" style="39" customWidth="1"/>
    <col min="1284" max="1284" width="0" style="39" hidden="1" customWidth="1"/>
    <col min="1285" max="1285" width="18.375" style="39" customWidth="1"/>
    <col min="1286" max="1286" width="9" style="39"/>
    <col min="1287" max="1287" width="11.25" style="39" bestFit="1" customWidth="1"/>
    <col min="1288" max="1535" width="9" style="39"/>
    <col min="1536" max="1536" width="30.625" style="39" customWidth="1"/>
    <col min="1537" max="1537" width="15.25" style="39" customWidth="1"/>
    <col min="1538" max="1538" width="17.875" style="39" customWidth="1"/>
    <col min="1539" max="1539" width="0.5" style="39" customWidth="1"/>
    <col min="1540" max="1540" width="0" style="39" hidden="1" customWidth="1"/>
    <col min="1541" max="1541" width="18.375" style="39" customWidth="1"/>
    <col min="1542" max="1542" width="9" style="39"/>
    <col min="1543" max="1543" width="11.25" style="39" bestFit="1" customWidth="1"/>
    <col min="1544" max="1791" width="9" style="39"/>
    <col min="1792" max="1792" width="30.625" style="39" customWidth="1"/>
    <col min="1793" max="1793" width="15.25" style="39" customWidth="1"/>
    <col min="1794" max="1794" width="17.875" style="39" customWidth="1"/>
    <col min="1795" max="1795" width="0.5" style="39" customWidth="1"/>
    <col min="1796" max="1796" width="0" style="39" hidden="1" customWidth="1"/>
    <col min="1797" max="1797" width="18.375" style="39" customWidth="1"/>
    <col min="1798" max="1798" width="9" style="39"/>
    <col min="1799" max="1799" width="11.25" style="39" bestFit="1" customWidth="1"/>
    <col min="1800" max="2047" width="9" style="39"/>
    <col min="2048" max="2048" width="30.625" style="39" customWidth="1"/>
    <col min="2049" max="2049" width="15.25" style="39" customWidth="1"/>
    <col min="2050" max="2050" width="17.875" style="39" customWidth="1"/>
    <col min="2051" max="2051" width="0.5" style="39" customWidth="1"/>
    <col min="2052" max="2052" width="0" style="39" hidden="1" customWidth="1"/>
    <col min="2053" max="2053" width="18.375" style="39" customWidth="1"/>
    <col min="2054" max="2054" width="9" style="39"/>
    <col min="2055" max="2055" width="11.25" style="39" bestFit="1" customWidth="1"/>
    <col min="2056" max="2303" width="9" style="39"/>
    <col min="2304" max="2304" width="30.625" style="39" customWidth="1"/>
    <col min="2305" max="2305" width="15.25" style="39" customWidth="1"/>
    <col min="2306" max="2306" width="17.875" style="39" customWidth="1"/>
    <col min="2307" max="2307" width="0.5" style="39" customWidth="1"/>
    <col min="2308" max="2308" width="0" style="39" hidden="1" customWidth="1"/>
    <col min="2309" max="2309" width="18.375" style="39" customWidth="1"/>
    <col min="2310" max="2310" width="9" style="39"/>
    <col min="2311" max="2311" width="11.25" style="39" bestFit="1" customWidth="1"/>
    <col min="2312" max="2559" width="9" style="39"/>
    <col min="2560" max="2560" width="30.625" style="39" customWidth="1"/>
    <col min="2561" max="2561" width="15.25" style="39" customWidth="1"/>
    <col min="2562" max="2562" width="17.875" style="39" customWidth="1"/>
    <col min="2563" max="2563" width="0.5" style="39" customWidth="1"/>
    <col min="2564" max="2564" width="0" style="39" hidden="1" customWidth="1"/>
    <col min="2565" max="2565" width="18.375" style="39" customWidth="1"/>
    <col min="2566" max="2566" width="9" style="39"/>
    <col min="2567" max="2567" width="11.25" style="39" bestFit="1" customWidth="1"/>
    <col min="2568" max="2815" width="9" style="39"/>
    <col min="2816" max="2816" width="30.625" style="39" customWidth="1"/>
    <col min="2817" max="2817" width="15.25" style="39" customWidth="1"/>
    <col min="2818" max="2818" width="17.875" style="39" customWidth="1"/>
    <col min="2819" max="2819" width="0.5" style="39" customWidth="1"/>
    <col min="2820" max="2820" width="0" style="39" hidden="1" customWidth="1"/>
    <col min="2821" max="2821" width="18.375" style="39" customWidth="1"/>
    <col min="2822" max="2822" width="9" style="39"/>
    <col min="2823" max="2823" width="11.25" style="39" bestFit="1" customWidth="1"/>
    <col min="2824" max="3071" width="9" style="39"/>
    <col min="3072" max="3072" width="30.625" style="39" customWidth="1"/>
    <col min="3073" max="3073" width="15.25" style="39" customWidth="1"/>
    <col min="3074" max="3074" width="17.875" style="39" customWidth="1"/>
    <col min="3075" max="3075" width="0.5" style="39" customWidth="1"/>
    <col min="3076" max="3076" width="0" style="39" hidden="1" customWidth="1"/>
    <col min="3077" max="3077" width="18.375" style="39" customWidth="1"/>
    <col min="3078" max="3078" width="9" style="39"/>
    <col min="3079" max="3079" width="11.25" style="39" bestFit="1" customWidth="1"/>
    <col min="3080" max="3327" width="9" style="39"/>
    <col min="3328" max="3328" width="30.625" style="39" customWidth="1"/>
    <col min="3329" max="3329" width="15.25" style="39" customWidth="1"/>
    <col min="3330" max="3330" width="17.875" style="39" customWidth="1"/>
    <col min="3331" max="3331" width="0.5" style="39" customWidth="1"/>
    <col min="3332" max="3332" width="0" style="39" hidden="1" customWidth="1"/>
    <col min="3333" max="3333" width="18.375" style="39" customWidth="1"/>
    <col min="3334" max="3334" width="9" style="39"/>
    <col min="3335" max="3335" width="11.25" style="39" bestFit="1" customWidth="1"/>
    <col min="3336" max="3583" width="9" style="39"/>
    <col min="3584" max="3584" width="30.625" style="39" customWidth="1"/>
    <col min="3585" max="3585" width="15.25" style="39" customWidth="1"/>
    <col min="3586" max="3586" width="17.875" style="39" customWidth="1"/>
    <col min="3587" max="3587" width="0.5" style="39" customWidth="1"/>
    <col min="3588" max="3588" width="0" style="39" hidden="1" customWidth="1"/>
    <col min="3589" max="3589" width="18.375" style="39" customWidth="1"/>
    <col min="3590" max="3590" width="9" style="39"/>
    <col min="3591" max="3591" width="11.25" style="39" bestFit="1" customWidth="1"/>
    <col min="3592" max="3839" width="9" style="39"/>
    <col min="3840" max="3840" width="30.625" style="39" customWidth="1"/>
    <col min="3841" max="3841" width="15.25" style="39" customWidth="1"/>
    <col min="3842" max="3842" width="17.875" style="39" customWidth="1"/>
    <col min="3843" max="3843" width="0.5" style="39" customWidth="1"/>
    <col min="3844" max="3844" width="0" style="39" hidden="1" customWidth="1"/>
    <col min="3845" max="3845" width="18.375" style="39" customWidth="1"/>
    <col min="3846" max="3846" width="9" style="39"/>
    <col min="3847" max="3847" width="11.25" style="39" bestFit="1" customWidth="1"/>
    <col min="3848" max="4095" width="9" style="39"/>
    <col min="4096" max="4096" width="30.625" style="39" customWidth="1"/>
    <col min="4097" max="4097" width="15.25" style="39" customWidth="1"/>
    <col min="4098" max="4098" width="17.875" style="39" customWidth="1"/>
    <col min="4099" max="4099" width="0.5" style="39" customWidth="1"/>
    <col min="4100" max="4100" width="0" style="39" hidden="1" customWidth="1"/>
    <col min="4101" max="4101" width="18.375" style="39" customWidth="1"/>
    <col min="4102" max="4102" width="9" style="39"/>
    <col min="4103" max="4103" width="11.25" style="39" bestFit="1" customWidth="1"/>
    <col min="4104" max="4351" width="9" style="39"/>
    <col min="4352" max="4352" width="30.625" style="39" customWidth="1"/>
    <col min="4353" max="4353" width="15.25" style="39" customWidth="1"/>
    <col min="4354" max="4354" width="17.875" style="39" customWidth="1"/>
    <col min="4355" max="4355" width="0.5" style="39" customWidth="1"/>
    <col min="4356" max="4356" width="0" style="39" hidden="1" customWidth="1"/>
    <col min="4357" max="4357" width="18.375" style="39" customWidth="1"/>
    <col min="4358" max="4358" width="9" style="39"/>
    <col min="4359" max="4359" width="11.25" style="39" bestFit="1" customWidth="1"/>
    <col min="4360" max="4607" width="9" style="39"/>
    <col min="4608" max="4608" width="30.625" style="39" customWidth="1"/>
    <col min="4609" max="4609" width="15.25" style="39" customWidth="1"/>
    <col min="4610" max="4610" width="17.875" style="39" customWidth="1"/>
    <col min="4611" max="4611" width="0.5" style="39" customWidth="1"/>
    <col min="4612" max="4612" width="0" style="39" hidden="1" customWidth="1"/>
    <col min="4613" max="4613" width="18.375" style="39" customWidth="1"/>
    <col min="4614" max="4614" width="9" style="39"/>
    <col min="4615" max="4615" width="11.25" style="39" bestFit="1" customWidth="1"/>
    <col min="4616" max="4863" width="9" style="39"/>
    <col min="4864" max="4864" width="30.625" style="39" customWidth="1"/>
    <col min="4865" max="4865" width="15.25" style="39" customWidth="1"/>
    <col min="4866" max="4866" width="17.875" style="39" customWidth="1"/>
    <col min="4867" max="4867" width="0.5" style="39" customWidth="1"/>
    <col min="4868" max="4868" width="0" style="39" hidden="1" customWidth="1"/>
    <col min="4869" max="4869" width="18.375" style="39" customWidth="1"/>
    <col min="4870" max="4870" width="9" style="39"/>
    <col min="4871" max="4871" width="11.25" style="39" bestFit="1" customWidth="1"/>
    <col min="4872" max="5119" width="9" style="39"/>
    <col min="5120" max="5120" width="30.625" style="39" customWidth="1"/>
    <col min="5121" max="5121" width="15.25" style="39" customWidth="1"/>
    <col min="5122" max="5122" width="17.875" style="39" customWidth="1"/>
    <col min="5123" max="5123" width="0.5" style="39" customWidth="1"/>
    <col min="5124" max="5124" width="0" style="39" hidden="1" customWidth="1"/>
    <col min="5125" max="5125" width="18.375" style="39" customWidth="1"/>
    <col min="5126" max="5126" width="9" style="39"/>
    <col min="5127" max="5127" width="11.25" style="39" bestFit="1" customWidth="1"/>
    <col min="5128" max="5375" width="9" style="39"/>
    <col min="5376" max="5376" width="30.625" style="39" customWidth="1"/>
    <col min="5377" max="5377" width="15.25" style="39" customWidth="1"/>
    <col min="5378" max="5378" width="17.875" style="39" customWidth="1"/>
    <col min="5379" max="5379" width="0.5" style="39" customWidth="1"/>
    <col min="5380" max="5380" width="0" style="39" hidden="1" customWidth="1"/>
    <col min="5381" max="5381" width="18.375" style="39" customWidth="1"/>
    <col min="5382" max="5382" width="9" style="39"/>
    <col min="5383" max="5383" width="11.25" style="39" bestFit="1" customWidth="1"/>
    <col min="5384" max="5631" width="9" style="39"/>
    <col min="5632" max="5632" width="30.625" style="39" customWidth="1"/>
    <col min="5633" max="5633" width="15.25" style="39" customWidth="1"/>
    <col min="5634" max="5634" width="17.875" style="39" customWidth="1"/>
    <col min="5635" max="5635" width="0.5" style="39" customWidth="1"/>
    <col min="5636" max="5636" width="0" style="39" hidden="1" customWidth="1"/>
    <col min="5637" max="5637" width="18.375" style="39" customWidth="1"/>
    <col min="5638" max="5638" width="9" style="39"/>
    <col min="5639" max="5639" width="11.25" style="39" bestFit="1" customWidth="1"/>
    <col min="5640" max="5887" width="9" style="39"/>
    <col min="5888" max="5888" width="30.625" style="39" customWidth="1"/>
    <col min="5889" max="5889" width="15.25" style="39" customWidth="1"/>
    <col min="5890" max="5890" width="17.875" style="39" customWidth="1"/>
    <col min="5891" max="5891" width="0.5" style="39" customWidth="1"/>
    <col min="5892" max="5892" width="0" style="39" hidden="1" customWidth="1"/>
    <col min="5893" max="5893" width="18.375" style="39" customWidth="1"/>
    <col min="5894" max="5894" width="9" style="39"/>
    <col min="5895" max="5895" width="11.25" style="39" bestFit="1" customWidth="1"/>
    <col min="5896" max="6143" width="9" style="39"/>
    <col min="6144" max="6144" width="30.625" style="39" customWidth="1"/>
    <col min="6145" max="6145" width="15.25" style="39" customWidth="1"/>
    <col min="6146" max="6146" width="17.875" style="39" customWidth="1"/>
    <col min="6147" max="6147" width="0.5" style="39" customWidth="1"/>
    <col min="6148" max="6148" width="0" style="39" hidden="1" customWidth="1"/>
    <col min="6149" max="6149" width="18.375" style="39" customWidth="1"/>
    <col min="6150" max="6150" width="9" style="39"/>
    <col min="6151" max="6151" width="11.25" style="39" bestFit="1" customWidth="1"/>
    <col min="6152" max="6399" width="9" style="39"/>
    <col min="6400" max="6400" width="30.625" style="39" customWidth="1"/>
    <col min="6401" max="6401" width="15.25" style="39" customWidth="1"/>
    <col min="6402" max="6402" width="17.875" style="39" customWidth="1"/>
    <col min="6403" max="6403" width="0.5" style="39" customWidth="1"/>
    <col min="6404" max="6404" width="0" style="39" hidden="1" customWidth="1"/>
    <col min="6405" max="6405" width="18.375" style="39" customWidth="1"/>
    <col min="6406" max="6406" width="9" style="39"/>
    <col min="6407" max="6407" width="11.25" style="39" bestFit="1" customWidth="1"/>
    <col min="6408" max="6655" width="9" style="39"/>
    <col min="6656" max="6656" width="30.625" style="39" customWidth="1"/>
    <col min="6657" max="6657" width="15.25" style="39" customWidth="1"/>
    <col min="6658" max="6658" width="17.875" style="39" customWidth="1"/>
    <col min="6659" max="6659" width="0.5" style="39" customWidth="1"/>
    <col min="6660" max="6660" width="0" style="39" hidden="1" customWidth="1"/>
    <col min="6661" max="6661" width="18.375" style="39" customWidth="1"/>
    <col min="6662" max="6662" width="9" style="39"/>
    <col min="6663" max="6663" width="11.25" style="39" bestFit="1" customWidth="1"/>
    <col min="6664" max="6911" width="9" style="39"/>
    <col min="6912" max="6912" width="30.625" style="39" customWidth="1"/>
    <col min="6913" max="6913" width="15.25" style="39" customWidth="1"/>
    <col min="6914" max="6914" width="17.875" style="39" customWidth="1"/>
    <col min="6915" max="6915" width="0.5" style="39" customWidth="1"/>
    <col min="6916" max="6916" width="0" style="39" hidden="1" customWidth="1"/>
    <col min="6917" max="6917" width="18.375" style="39" customWidth="1"/>
    <col min="6918" max="6918" width="9" style="39"/>
    <col min="6919" max="6919" width="11.25" style="39" bestFit="1" customWidth="1"/>
    <col min="6920" max="7167" width="9" style="39"/>
    <col min="7168" max="7168" width="30.625" style="39" customWidth="1"/>
    <col min="7169" max="7169" width="15.25" style="39" customWidth="1"/>
    <col min="7170" max="7170" width="17.875" style="39" customWidth="1"/>
    <col min="7171" max="7171" width="0.5" style="39" customWidth="1"/>
    <col min="7172" max="7172" width="0" style="39" hidden="1" customWidth="1"/>
    <col min="7173" max="7173" width="18.375" style="39" customWidth="1"/>
    <col min="7174" max="7174" width="9" style="39"/>
    <col min="7175" max="7175" width="11.25" style="39" bestFit="1" customWidth="1"/>
    <col min="7176" max="7423" width="9" style="39"/>
    <col min="7424" max="7424" width="30.625" style="39" customWidth="1"/>
    <col min="7425" max="7425" width="15.25" style="39" customWidth="1"/>
    <col min="7426" max="7426" width="17.875" style="39" customWidth="1"/>
    <col min="7427" max="7427" width="0.5" style="39" customWidth="1"/>
    <col min="7428" max="7428" width="0" style="39" hidden="1" customWidth="1"/>
    <col min="7429" max="7429" width="18.375" style="39" customWidth="1"/>
    <col min="7430" max="7430" width="9" style="39"/>
    <col min="7431" max="7431" width="11.25" style="39" bestFit="1" customWidth="1"/>
    <col min="7432" max="7679" width="9" style="39"/>
    <col min="7680" max="7680" width="30.625" style="39" customWidth="1"/>
    <col min="7681" max="7681" width="15.25" style="39" customWidth="1"/>
    <col min="7682" max="7682" width="17.875" style="39" customWidth="1"/>
    <col min="7683" max="7683" width="0.5" style="39" customWidth="1"/>
    <col min="7684" max="7684" width="0" style="39" hidden="1" customWidth="1"/>
    <col min="7685" max="7685" width="18.375" style="39" customWidth="1"/>
    <col min="7686" max="7686" width="9" style="39"/>
    <col min="7687" max="7687" width="11.25" style="39" bestFit="1" customWidth="1"/>
    <col min="7688" max="7935" width="9" style="39"/>
    <col min="7936" max="7936" width="30.625" style="39" customWidth="1"/>
    <col min="7937" max="7937" width="15.25" style="39" customWidth="1"/>
    <col min="7938" max="7938" width="17.875" style="39" customWidth="1"/>
    <col min="7939" max="7939" width="0.5" style="39" customWidth="1"/>
    <col min="7940" max="7940" width="0" style="39" hidden="1" customWidth="1"/>
    <col min="7941" max="7941" width="18.375" style="39" customWidth="1"/>
    <col min="7942" max="7942" width="9" style="39"/>
    <col min="7943" max="7943" width="11.25" style="39" bestFit="1" customWidth="1"/>
    <col min="7944" max="8191" width="9" style="39"/>
    <col min="8192" max="8192" width="30.625" style="39" customWidth="1"/>
    <col min="8193" max="8193" width="15.25" style="39" customWidth="1"/>
    <col min="8194" max="8194" width="17.875" style="39" customWidth="1"/>
    <col min="8195" max="8195" width="0.5" style="39" customWidth="1"/>
    <col min="8196" max="8196" width="0" style="39" hidden="1" customWidth="1"/>
    <col min="8197" max="8197" width="18.375" style="39" customWidth="1"/>
    <col min="8198" max="8198" width="9" style="39"/>
    <col min="8199" max="8199" width="11.25" style="39" bestFit="1" customWidth="1"/>
    <col min="8200" max="8447" width="9" style="39"/>
    <col min="8448" max="8448" width="30.625" style="39" customWidth="1"/>
    <col min="8449" max="8449" width="15.25" style="39" customWidth="1"/>
    <col min="8450" max="8450" width="17.875" style="39" customWidth="1"/>
    <col min="8451" max="8451" width="0.5" style="39" customWidth="1"/>
    <col min="8452" max="8452" width="0" style="39" hidden="1" customWidth="1"/>
    <col min="8453" max="8453" width="18.375" style="39" customWidth="1"/>
    <col min="8454" max="8454" width="9" style="39"/>
    <col min="8455" max="8455" width="11.25" style="39" bestFit="1" customWidth="1"/>
    <col min="8456" max="8703" width="9" style="39"/>
    <col min="8704" max="8704" width="30.625" style="39" customWidth="1"/>
    <col min="8705" max="8705" width="15.25" style="39" customWidth="1"/>
    <col min="8706" max="8706" width="17.875" style="39" customWidth="1"/>
    <col min="8707" max="8707" width="0.5" style="39" customWidth="1"/>
    <col min="8708" max="8708" width="0" style="39" hidden="1" customWidth="1"/>
    <col min="8709" max="8709" width="18.375" style="39" customWidth="1"/>
    <col min="8710" max="8710" width="9" style="39"/>
    <col min="8711" max="8711" width="11.25" style="39" bestFit="1" customWidth="1"/>
    <col min="8712" max="8959" width="9" style="39"/>
    <col min="8960" max="8960" width="30.625" style="39" customWidth="1"/>
    <col min="8961" max="8961" width="15.25" style="39" customWidth="1"/>
    <col min="8962" max="8962" width="17.875" style="39" customWidth="1"/>
    <col min="8963" max="8963" width="0.5" style="39" customWidth="1"/>
    <col min="8964" max="8964" width="0" style="39" hidden="1" customWidth="1"/>
    <col min="8965" max="8965" width="18.375" style="39" customWidth="1"/>
    <col min="8966" max="8966" width="9" style="39"/>
    <col min="8967" max="8967" width="11.25" style="39" bestFit="1" customWidth="1"/>
    <col min="8968" max="9215" width="9" style="39"/>
    <col min="9216" max="9216" width="30.625" style="39" customWidth="1"/>
    <col min="9217" max="9217" width="15.25" style="39" customWidth="1"/>
    <col min="9218" max="9218" width="17.875" style="39" customWidth="1"/>
    <col min="9219" max="9219" width="0.5" style="39" customWidth="1"/>
    <col min="9220" max="9220" width="0" style="39" hidden="1" customWidth="1"/>
    <col min="9221" max="9221" width="18.375" style="39" customWidth="1"/>
    <col min="9222" max="9222" width="9" style="39"/>
    <col min="9223" max="9223" width="11.25" style="39" bestFit="1" customWidth="1"/>
    <col min="9224" max="9471" width="9" style="39"/>
    <col min="9472" max="9472" width="30.625" style="39" customWidth="1"/>
    <col min="9473" max="9473" width="15.25" style="39" customWidth="1"/>
    <col min="9474" max="9474" width="17.875" style="39" customWidth="1"/>
    <col min="9475" max="9475" width="0.5" style="39" customWidth="1"/>
    <col min="9476" max="9476" width="0" style="39" hidden="1" customWidth="1"/>
    <col min="9477" max="9477" width="18.375" style="39" customWidth="1"/>
    <col min="9478" max="9478" width="9" style="39"/>
    <col min="9479" max="9479" width="11.25" style="39" bestFit="1" customWidth="1"/>
    <col min="9480" max="9727" width="9" style="39"/>
    <col min="9728" max="9728" width="30.625" style="39" customWidth="1"/>
    <col min="9729" max="9729" width="15.25" style="39" customWidth="1"/>
    <col min="9730" max="9730" width="17.875" style="39" customWidth="1"/>
    <col min="9731" max="9731" width="0.5" style="39" customWidth="1"/>
    <col min="9732" max="9732" width="0" style="39" hidden="1" customWidth="1"/>
    <col min="9733" max="9733" width="18.375" style="39" customWidth="1"/>
    <col min="9734" max="9734" width="9" style="39"/>
    <col min="9735" max="9735" width="11.25" style="39" bestFit="1" customWidth="1"/>
    <col min="9736" max="9983" width="9" style="39"/>
    <col min="9984" max="9984" width="30.625" style="39" customWidth="1"/>
    <col min="9985" max="9985" width="15.25" style="39" customWidth="1"/>
    <col min="9986" max="9986" width="17.875" style="39" customWidth="1"/>
    <col min="9987" max="9987" width="0.5" style="39" customWidth="1"/>
    <col min="9988" max="9988" width="0" style="39" hidden="1" customWidth="1"/>
    <col min="9989" max="9989" width="18.375" style="39" customWidth="1"/>
    <col min="9990" max="9990" width="9" style="39"/>
    <col min="9991" max="9991" width="11.25" style="39" bestFit="1" customWidth="1"/>
    <col min="9992" max="10239" width="9" style="39"/>
    <col min="10240" max="10240" width="30.625" style="39" customWidth="1"/>
    <col min="10241" max="10241" width="15.25" style="39" customWidth="1"/>
    <col min="10242" max="10242" width="17.875" style="39" customWidth="1"/>
    <col min="10243" max="10243" width="0.5" style="39" customWidth="1"/>
    <col min="10244" max="10244" width="0" style="39" hidden="1" customWidth="1"/>
    <col min="10245" max="10245" width="18.375" style="39" customWidth="1"/>
    <col min="10246" max="10246" width="9" style="39"/>
    <col min="10247" max="10247" width="11.25" style="39" bestFit="1" customWidth="1"/>
    <col min="10248" max="10495" width="9" style="39"/>
    <col min="10496" max="10496" width="30.625" style="39" customWidth="1"/>
    <col min="10497" max="10497" width="15.25" style="39" customWidth="1"/>
    <col min="10498" max="10498" width="17.875" style="39" customWidth="1"/>
    <col min="10499" max="10499" width="0.5" style="39" customWidth="1"/>
    <col min="10500" max="10500" width="0" style="39" hidden="1" customWidth="1"/>
    <col min="10501" max="10501" width="18.375" style="39" customWidth="1"/>
    <col min="10502" max="10502" width="9" style="39"/>
    <col min="10503" max="10503" width="11.25" style="39" bestFit="1" customWidth="1"/>
    <col min="10504" max="10751" width="9" style="39"/>
    <col min="10752" max="10752" width="30.625" style="39" customWidth="1"/>
    <col min="10753" max="10753" width="15.25" style="39" customWidth="1"/>
    <col min="10754" max="10754" width="17.875" style="39" customWidth="1"/>
    <col min="10755" max="10755" width="0.5" style="39" customWidth="1"/>
    <col min="10756" max="10756" width="0" style="39" hidden="1" customWidth="1"/>
    <col min="10757" max="10757" width="18.375" style="39" customWidth="1"/>
    <col min="10758" max="10758" width="9" style="39"/>
    <col min="10759" max="10759" width="11.25" style="39" bestFit="1" customWidth="1"/>
    <col min="10760" max="11007" width="9" style="39"/>
    <col min="11008" max="11008" width="30.625" style="39" customWidth="1"/>
    <col min="11009" max="11009" width="15.25" style="39" customWidth="1"/>
    <col min="11010" max="11010" width="17.875" style="39" customWidth="1"/>
    <col min="11011" max="11011" width="0.5" style="39" customWidth="1"/>
    <col min="11012" max="11012" width="0" style="39" hidden="1" customWidth="1"/>
    <col min="11013" max="11013" width="18.375" style="39" customWidth="1"/>
    <col min="11014" max="11014" width="9" style="39"/>
    <col min="11015" max="11015" width="11.25" style="39" bestFit="1" customWidth="1"/>
    <col min="11016" max="11263" width="9" style="39"/>
    <col min="11264" max="11264" width="30.625" style="39" customWidth="1"/>
    <col min="11265" max="11265" width="15.25" style="39" customWidth="1"/>
    <col min="11266" max="11266" width="17.875" style="39" customWidth="1"/>
    <col min="11267" max="11267" width="0.5" style="39" customWidth="1"/>
    <col min="11268" max="11268" width="0" style="39" hidden="1" customWidth="1"/>
    <col min="11269" max="11269" width="18.375" style="39" customWidth="1"/>
    <col min="11270" max="11270" width="9" style="39"/>
    <col min="11271" max="11271" width="11.25" style="39" bestFit="1" customWidth="1"/>
    <col min="11272" max="11519" width="9" style="39"/>
    <col min="11520" max="11520" width="30.625" style="39" customWidth="1"/>
    <col min="11521" max="11521" width="15.25" style="39" customWidth="1"/>
    <col min="11522" max="11522" width="17.875" style="39" customWidth="1"/>
    <col min="11523" max="11523" width="0.5" style="39" customWidth="1"/>
    <col min="11524" max="11524" width="0" style="39" hidden="1" customWidth="1"/>
    <col min="11525" max="11525" width="18.375" style="39" customWidth="1"/>
    <col min="11526" max="11526" width="9" style="39"/>
    <col min="11527" max="11527" width="11.25" style="39" bestFit="1" customWidth="1"/>
    <col min="11528" max="11775" width="9" style="39"/>
    <col min="11776" max="11776" width="30.625" style="39" customWidth="1"/>
    <col min="11777" max="11777" width="15.25" style="39" customWidth="1"/>
    <col min="11778" max="11778" width="17.875" style="39" customWidth="1"/>
    <col min="11779" max="11779" width="0.5" style="39" customWidth="1"/>
    <col min="11780" max="11780" width="0" style="39" hidden="1" customWidth="1"/>
    <col min="11781" max="11781" width="18.375" style="39" customWidth="1"/>
    <col min="11782" max="11782" width="9" style="39"/>
    <col min="11783" max="11783" width="11.25" style="39" bestFit="1" customWidth="1"/>
    <col min="11784" max="12031" width="9" style="39"/>
    <col min="12032" max="12032" width="30.625" style="39" customWidth="1"/>
    <col min="12033" max="12033" width="15.25" style="39" customWidth="1"/>
    <col min="12034" max="12034" width="17.875" style="39" customWidth="1"/>
    <col min="12035" max="12035" width="0.5" style="39" customWidth="1"/>
    <col min="12036" max="12036" width="0" style="39" hidden="1" customWidth="1"/>
    <col min="12037" max="12037" width="18.375" style="39" customWidth="1"/>
    <col min="12038" max="12038" width="9" style="39"/>
    <col min="12039" max="12039" width="11.25" style="39" bestFit="1" customWidth="1"/>
    <col min="12040" max="12287" width="9" style="39"/>
    <col min="12288" max="12288" width="30.625" style="39" customWidth="1"/>
    <col min="12289" max="12289" width="15.25" style="39" customWidth="1"/>
    <col min="12290" max="12290" width="17.875" style="39" customWidth="1"/>
    <col min="12291" max="12291" width="0.5" style="39" customWidth="1"/>
    <col min="12292" max="12292" width="0" style="39" hidden="1" customWidth="1"/>
    <col min="12293" max="12293" width="18.375" style="39" customWidth="1"/>
    <col min="12294" max="12294" width="9" style="39"/>
    <col min="12295" max="12295" width="11.25" style="39" bestFit="1" customWidth="1"/>
    <col min="12296" max="12543" width="9" style="39"/>
    <col min="12544" max="12544" width="30.625" style="39" customWidth="1"/>
    <col min="12545" max="12545" width="15.25" style="39" customWidth="1"/>
    <col min="12546" max="12546" width="17.875" style="39" customWidth="1"/>
    <col min="12547" max="12547" width="0.5" style="39" customWidth="1"/>
    <col min="12548" max="12548" width="0" style="39" hidden="1" customWidth="1"/>
    <col min="12549" max="12549" width="18.375" style="39" customWidth="1"/>
    <col min="12550" max="12550" width="9" style="39"/>
    <col min="12551" max="12551" width="11.25" style="39" bestFit="1" customWidth="1"/>
    <col min="12552" max="12799" width="9" style="39"/>
    <col min="12800" max="12800" width="30.625" style="39" customWidth="1"/>
    <col min="12801" max="12801" width="15.25" style="39" customWidth="1"/>
    <col min="12802" max="12802" width="17.875" style="39" customWidth="1"/>
    <col min="12803" max="12803" width="0.5" style="39" customWidth="1"/>
    <col min="12804" max="12804" width="0" style="39" hidden="1" customWidth="1"/>
    <col min="12805" max="12805" width="18.375" style="39" customWidth="1"/>
    <col min="12806" max="12806" width="9" style="39"/>
    <col min="12807" max="12807" width="11.25" style="39" bestFit="1" customWidth="1"/>
    <col min="12808" max="13055" width="9" style="39"/>
    <col min="13056" max="13056" width="30.625" style="39" customWidth="1"/>
    <col min="13057" max="13057" width="15.25" style="39" customWidth="1"/>
    <col min="13058" max="13058" width="17.875" style="39" customWidth="1"/>
    <col min="13059" max="13059" width="0.5" style="39" customWidth="1"/>
    <col min="13060" max="13060" width="0" style="39" hidden="1" customWidth="1"/>
    <col min="13061" max="13061" width="18.375" style="39" customWidth="1"/>
    <col min="13062" max="13062" width="9" style="39"/>
    <col min="13063" max="13063" width="11.25" style="39" bestFit="1" customWidth="1"/>
    <col min="13064" max="13311" width="9" style="39"/>
    <col min="13312" max="13312" width="30.625" style="39" customWidth="1"/>
    <col min="13313" max="13313" width="15.25" style="39" customWidth="1"/>
    <col min="13314" max="13314" width="17.875" style="39" customWidth="1"/>
    <col min="13315" max="13315" width="0.5" style="39" customWidth="1"/>
    <col min="13316" max="13316" width="0" style="39" hidden="1" customWidth="1"/>
    <col min="13317" max="13317" width="18.375" style="39" customWidth="1"/>
    <col min="13318" max="13318" width="9" style="39"/>
    <col min="13319" max="13319" width="11.25" style="39" bestFit="1" customWidth="1"/>
    <col min="13320" max="13567" width="9" style="39"/>
    <col min="13568" max="13568" width="30.625" style="39" customWidth="1"/>
    <col min="13569" max="13569" width="15.25" style="39" customWidth="1"/>
    <col min="13570" max="13570" width="17.875" style="39" customWidth="1"/>
    <col min="13571" max="13571" width="0.5" style="39" customWidth="1"/>
    <col min="13572" max="13572" width="0" style="39" hidden="1" customWidth="1"/>
    <col min="13573" max="13573" width="18.375" style="39" customWidth="1"/>
    <col min="13574" max="13574" width="9" style="39"/>
    <col min="13575" max="13575" width="11.25" style="39" bestFit="1" customWidth="1"/>
    <col min="13576" max="13823" width="9" style="39"/>
    <col min="13824" max="13824" width="30.625" style="39" customWidth="1"/>
    <col min="13825" max="13825" width="15.25" style="39" customWidth="1"/>
    <col min="13826" max="13826" width="17.875" style="39" customWidth="1"/>
    <col min="13827" max="13827" width="0.5" style="39" customWidth="1"/>
    <col min="13828" max="13828" width="0" style="39" hidden="1" customWidth="1"/>
    <col min="13829" max="13829" width="18.375" style="39" customWidth="1"/>
    <col min="13830" max="13830" width="9" style="39"/>
    <col min="13831" max="13831" width="11.25" style="39" bestFit="1" customWidth="1"/>
    <col min="13832" max="14079" width="9" style="39"/>
    <col min="14080" max="14080" width="30.625" style="39" customWidth="1"/>
    <col min="14081" max="14081" width="15.25" style="39" customWidth="1"/>
    <col min="14082" max="14082" width="17.875" style="39" customWidth="1"/>
    <col min="14083" max="14083" width="0.5" style="39" customWidth="1"/>
    <col min="14084" max="14084" width="0" style="39" hidden="1" customWidth="1"/>
    <col min="14085" max="14085" width="18.375" style="39" customWidth="1"/>
    <col min="14086" max="14086" width="9" style="39"/>
    <col min="14087" max="14087" width="11.25" style="39" bestFit="1" customWidth="1"/>
    <col min="14088" max="14335" width="9" style="39"/>
    <col min="14336" max="14336" width="30.625" style="39" customWidth="1"/>
    <col min="14337" max="14337" width="15.25" style="39" customWidth="1"/>
    <col min="14338" max="14338" width="17.875" style="39" customWidth="1"/>
    <col min="14339" max="14339" width="0.5" style="39" customWidth="1"/>
    <col min="14340" max="14340" width="0" style="39" hidden="1" customWidth="1"/>
    <col min="14341" max="14341" width="18.375" style="39" customWidth="1"/>
    <col min="14342" max="14342" width="9" style="39"/>
    <col min="14343" max="14343" width="11.25" style="39" bestFit="1" customWidth="1"/>
    <col min="14344" max="14591" width="9" style="39"/>
    <col min="14592" max="14592" width="30.625" style="39" customWidth="1"/>
    <col min="14593" max="14593" width="15.25" style="39" customWidth="1"/>
    <col min="14594" max="14594" width="17.875" style="39" customWidth="1"/>
    <col min="14595" max="14595" width="0.5" style="39" customWidth="1"/>
    <col min="14596" max="14596" width="0" style="39" hidden="1" customWidth="1"/>
    <col min="14597" max="14597" width="18.375" style="39" customWidth="1"/>
    <col min="14598" max="14598" width="9" style="39"/>
    <col min="14599" max="14599" width="11.25" style="39" bestFit="1" customWidth="1"/>
    <col min="14600" max="14847" width="9" style="39"/>
    <col min="14848" max="14848" width="30.625" style="39" customWidth="1"/>
    <col min="14849" max="14849" width="15.25" style="39" customWidth="1"/>
    <col min="14850" max="14850" width="17.875" style="39" customWidth="1"/>
    <col min="14851" max="14851" width="0.5" style="39" customWidth="1"/>
    <col min="14852" max="14852" width="0" style="39" hidden="1" customWidth="1"/>
    <col min="14853" max="14853" width="18.375" style="39" customWidth="1"/>
    <col min="14854" max="14854" width="9" style="39"/>
    <col min="14855" max="14855" width="11.25" style="39" bestFit="1" customWidth="1"/>
    <col min="14856" max="15103" width="9" style="39"/>
    <col min="15104" max="15104" width="30.625" style="39" customWidth="1"/>
    <col min="15105" max="15105" width="15.25" style="39" customWidth="1"/>
    <col min="15106" max="15106" width="17.875" style="39" customWidth="1"/>
    <col min="15107" max="15107" width="0.5" style="39" customWidth="1"/>
    <col min="15108" max="15108" width="0" style="39" hidden="1" customWidth="1"/>
    <col min="15109" max="15109" width="18.375" style="39" customWidth="1"/>
    <col min="15110" max="15110" width="9" style="39"/>
    <col min="15111" max="15111" width="11.25" style="39" bestFit="1" customWidth="1"/>
    <col min="15112" max="15359" width="9" style="39"/>
    <col min="15360" max="15360" width="30.625" style="39" customWidth="1"/>
    <col min="15361" max="15361" width="15.25" style="39" customWidth="1"/>
    <col min="15362" max="15362" width="17.875" style="39" customWidth="1"/>
    <col min="15363" max="15363" width="0.5" style="39" customWidth="1"/>
    <col min="15364" max="15364" width="0" style="39" hidden="1" customWidth="1"/>
    <col min="15365" max="15365" width="18.375" style="39" customWidth="1"/>
    <col min="15366" max="15366" width="9" style="39"/>
    <col min="15367" max="15367" width="11.25" style="39" bestFit="1" customWidth="1"/>
    <col min="15368" max="15615" width="9" style="39"/>
    <col min="15616" max="15616" width="30.625" style="39" customWidth="1"/>
    <col min="15617" max="15617" width="15.25" style="39" customWidth="1"/>
    <col min="15618" max="15618" width="17.875" style="39" customWidth="1"/>
    <col min="15619" max="15619" width="0.5" style="39" customWidth="1"/>
    <col min="15620" max="15620" width="0" style="39" hidden="1" customWidth="1"/>
    <col min="15621" max="15621" width="18.375" style="39" customWidth="1"/>
    <col min="15622" max="15622" width="9" style="39"/>
    <col min="15623" max="15623" width="11.25" style="39" bestFit="1" customWidth="1"/>
    <col min="15624" max="15871" width="9" style="39"/>
    <col min="15872" max="15872" width="30.625" style="39" customWidth="1"/>
    <col min="15873" max="15873" width="15.25" style="39" customWidth="1"/>
    <col min="15874" max="15874" width="17.875" style="39" customWidth="1"/>
    <col min="15875" max="15875" width="0.5" style="39" customWidth="1"/>
    <col min="15876" max="15876" width="0" style="39" hidden="1" customWidth="1"/>
    <col min="15877" max="15877" width="18.375" style="39" customWidth="1"/>
    <col min="15878" max="15878" width="9" style="39"/>
    <col min="15879" max="15879" width="11.25" style="39" bestFit="1" customWidth="1"/>
    <col min="15880" max="16127" width="9" style="39"/>
    <col min="16128" max="16128" width="30.625" style="39" customWidth="1"/>
    <col min="16129" max="16129" width="15.25" style="39" customWidth="1"/>
    <col min="16130" max="16130" width="17.875" style="39" customWidth="1"/>
    <col min="16131" max="16131" width="0.5" style="39" customWidth="1"/>
    <col min="16132" max="16132" width="0" style="39" hidden="1" customWidth="1"/>
    <col min="16133" max="16133" width="18.375" style="39" customWidth="1"/>
    <col min="16134" max="16134" width="9" style="39"/>
    <col min="16135" max="16135" width="11.25" style="39" bestFit="1" customWidth="1"/>
    <col min="16136" max="16384" width="9" style="39"/>
  </cols>
  <sheetData>
    <row r="1" spans="1:7" ht="15.75" x14ac:dyDescent="0.2">
      <c r="A1" s="76"/>
      <c r="E1" s="77" t="s">
        <v>194</v>
      </c>
    </row>
    <row r="2" spans="1:7" ht="18.75" hidden="1" customHeight="1" x14ac:dyDescent="0.25">
      <c r="A2" s="45"/>
      <c r="B2" s="46"/>
      <c r="C2" s="46"/>
      <c r="D2" s="44"/>
      <c r="E2" s="44"/>
      <c r="F2" s="44"/>
    </row>
    <row r="3" spans="1:7" ht="18.75" hidden="1" customHeight="1" x14ac:dyDescent="0.2">
      <c r="A3" s="40"/>
      <c r="B3" s="155"/>
      <c r="C3" s="155"/>
      <c r="D3" s="44"/>
      <c r="E3" s="44"/>
      <c r="F3" s="44"/>
    </row>
    <row r="4" spans="1:7" ht="24.6" customHeight="1" x14ac:dyDescent="0.2">
      <c r="A4" s="169" t="s">
        <v>178</v>
      </c>
      <c r="B4" s="169"/>
      <c r="C4" s="169"/>
      <c r="D4" s="169"/>
      <c r="E4" s="169"/>
    </row>
    <row r="5" spans="1:7" ht="22.5" customHeight="1" x14ac:dyDescent="0.3">
      <c r="A5" s="170" t="s">
        <v>200</v>
      </c>
      <c r="B5" s="170"/>
      <c r="C5" s="170"/>
      <c r="D5" s="170"/>
      <c r="E5" s="170"/>
    </row>
    <row r="6" spans="1:7" ht="13.7" customHeight="1" x14ac:dyDescent="0.2">
      <c r="A6" s="171"/>
      <c r="B6" s="171"/>
      <c r="C6" s="171"/>
      <c r="D6" s="172" t="s">
        <v>55</v>
      </c>
      <c r="E6" s="172"/>
    </row>
    <row r="7" spans="1:7" ht="1.7" customHeight="1" x14ac:dyDescent="0.2">
      <c r="A7" s="171"/>
      <c r="B7" s="171"/>
      <c r="C7" s="171"/>
      <c r="D7" s="171"/>
      <c r="E7" s="171"/>
    </row>
    <row r="8" spans="1:7" ht="47.65" customHeight="1" x14ac:dyDescent="0.2">
      <c r="A8" s="154" t="s">
        <v>61</v>
      </c>
      <c r="B8" s="154" t="s">
        <v>58</v>
      </c>
      <c r="C8" s="173" t="s">
        <v>62</v>
      </c>
      <c r="D8" s="173"/>
      <c r="E8" s="154" t="s">
        <v>58</v>
      </c>
    </row>
    <row r="9" spans="1:7" ht="28.5" customHeight="1" x14ac:dyDescent="0.2">
      <c r="A9" s="41" t="s">
        <v>63</v>
      </c>
      <c r="B9" s="97">
        <v>8756765000</v>
      </c>
      <c r="C9" s="174" t="s">
        <v>64</v>
      </c>
      <c r="D9" s="174"/>
      <c r="E9" s="87">
        <v>8756765000</v>
      </c>
      <c r="G9" s="43"/>
    </row>
    <row r="10" spans="1:7" ht="28.5" customHeight="1" x14ac:dyDescent="0.2">
      <c r="A10" s="156" t="s">
        <v>65</v>
      </c>
      <c r="B10" s="97">
        <v>105000000</v>
      </c>
      <c r="C10" s="174" t="s">
        <v>67</v>
      </c>
      <c r="D10" s="174"/>
      <c r="E10" s="86">
        <v>5258240000</v>
      </c>
      <c r="G10" s="43"/>
    </row>
    <row r="11" spans="1:7" ht="28.5" customHeight="1" x14ac:dyDescent="0.2">
      <c r="A11" s="156" t="s">
        <v>66</v>
      </c>
      <c r="B11" s="97">
        <v>35000000</v>
      </c>
      <c r="C11" s="174" t="s">
        <v>69</v>
      </c>
      <c r="D11" s="174"/>
      <c r="E11" s="86">
        <v>106085000</v>
      </c>
      <c r="G11" s="43"/>
    </row>
    <row r="12" spans="1:7" ht="28.5" customHeight="1" x14ac:dyDescent="0.2">
      <c r="A12" s="156" t="s">
        <v>68</v>
      </c>
      <c r="B12" s="97">
        <v>8616765000</v>
      </c>
      <c r="C12" s="174" t="s">
        <v>167</v>
      </c>
      <c r="D12" s="174"/>
      <c r="E12" s="96">
        <v>3392440000</v>
      </c>
    </row>
    <row r="13" spans="1:7" ht="28.5" customHeight="1" x14ac:dyDescent="0.2">
      <c r="A13" s="156" t="s">
        <v>70</v>
      </c>
      <c r="B13" s="58">
        <v>4526921000</v>
      </c>
      <c r="C13" s="178" t="s">
        <v>168</v>
      </c>
      <c r="D13" s="179"/>
      <c r="E13" s="85">
        <v>2346500000</v>
      </c>
    </row>
    <row r="14" spans="1:7" ht="28.5" customHeight="1" x14ac:dyDescent="0.2">
      <c r="A14" s="95" t="s">
        <v>175</v>
      </c>
      <c r="B14" s="58">
        <v>697404000</v>
      </c>
      <c r="C14" s="178" t="s">
        <v>169</v>
      </c>
      <c r="D14" s="179"/>
      <c r="E14" s="85">
        <v>983000000</v>
      </c>
    </row>
    <row r="15" spans="1:7" ht="28.5" customHeight="1" x14ac:dyDescent="0.2">
      <c r="A15" s="156" t="s">
        <v>71</v>
      </c>
      <c r="B15" s="58">
        <v>3392440000</v>
      </c>
      <c r="C15" s="180" t="s">
        <v>199</v>
      </c>
      <c r="D15" s="181"/>
      <c r="E15" s="85">
        <v>62940000</v>
      </c>
    </row>
    <row r="16" spans="1:7" ht="28.5" customHeight="1" x14ac:dyDescent="0.2">
      <c r="A16" s="156" t="s">
        <v>72</v>
      </c>
      <c r="B16" s="42"/>
      <c r="C16" s="182"/>
      <c r="D16" s="182"/>
      <c r="E16" s="42"/>
    </row>
    <row r="17" spans="1:5" ht="6.75" customHeight="1" x14ac:dyDescent="0.2">
      <c r="A17" s="175"/>
      <c r="B17" s="175"/>
      <c r="C17" s="175"/>
      <c r="D17" s="175"/>
      <c r="E17" s="175"/>
    </row>
    <row r="18" spans="1:5" ht="33" customHeight="1" x14ac:dyDescent="0.2">
      <c r="A18" s="176" t="s">
        <v>73</v>
      </c>
      <c r="B18" s="176"/>
      <c r="C18" s="176"/>
      <c r="D18" s="176"/>
      <c r="E18" s="176"/>
    </row>
    <row r="19" spans="1:5" ht="15.75" x14ac:dyDescent="0.25">
      <c r="A19" s="177"/>
      <c r="B19" s="177"/>
      <c r="C19" s="177"/>
    </row>
    <row r="20" spans="1:5" ht="15.75" x14ac:dyDescent="0.25">
      <c r="A20" s="157"/>
      <c r="B20" s="4"/>
      <c r="C20" s="5"/>
      <c r="D20" s="5"/>
      <c r="E20" s="5"/>
    </row>
    <row r="21" spans="1:5" ht="15.75" x14ac:dyDescent="0.25">
      <c r="A21" s="4"/>
      <c r="B21" s="4"/>
      <c r="C21" s="5"/>
      <c r="D21" s="5"/>
      <c r="E21" s="5"/>
    </row>
    <row r="22" spans="1:5" ht="15.75" x14ac:dyDescent="0.25">
      <c r="A22" s="4"/>
      <c r="B22" s="4"/>
      <c r="C22" s="5"/>
      <c r="D22" s="5"/>
      <c r="E22" s="5"/>
    </row>
    <row r="23" spans="1:5" ht="15.75" x14ac:dyDescent="0.25">
      <c r="A23" s="4"/>
      <c r="B23" s="4"/>
      <c r="C23" s="5"/>
      <c r="D23" s="5"/>
      <c r="E23" s="5"/>
    </row>
    <row r="24" spans="1:5" ht="15.75" hidden="1" x14ac:dyDescent="0.25">
      <c r="A24" s="4"/>
      <c r="B24" s="4"/>
      <c r="C24" s="5"/>
      <c r="D24" s="5"/>
      <c r="E24" s="5"/>
    </row>
    <row r="25" spans="1:5" ht="15.75" hidden="1" x14ac:dyDescent="0.25">
      <c r="A25" s="4"/>
      <c r="B25" s="4"/>
      <c r="C25" s="5"/>
      <c r="D25" s="5"/>
      <c r="E25" s="5"/>
    </row>
    <row r="26" spans="1:5" ht="15.75" x14ac:dyDescent="0.25">
      <c r="A26" s="4"/>
      <c r="B26" s="4"/>
      <c r="C26" s="5"/>
      <c r="D26" s="5"/>
      <c r="E26" s="5"/>
    </row>
    <row r="27" spans="1:5" ht="15.75" x14ac:dyDescent="0.25">
      <c r="A27" s="157"/>
      <c r="B27" s="4"/>
      <c r="C27" s="5"/>
      <c r="D27" s="5"/>
      <c r="E27" s="5"/>
    </row>
  </sheetData>
  <mergeCells count="17">
    <mergeCell ref="C8:D8"/>
    <mergeCell ref="C9:D9"/>
    <mergeCell ref="A17:E17"/>
    <mergeCell ref="A18:E18"/>
    <mergeCell ref="A19:C19"/>
    <mergeCell ref="C10:D10"/>
    <mergeCell ref="C11:D11"/>
    <mergeCell ref="C12:D12"/>
    <mergeCell ref="C13:D13"/>
    <mergeCell ref="C15:D15"/>
    <mergeCell ref="C16:D16"/>
    <mergeCell ref="C14:D14"/>
    <mergeCell ref="A4:E4"/>
    <mergeCell ref="A5:E5"/>
    <mergeCell ref="A6:C6"/>
    <mergeCell ref="D6:E6"/>
    <mergeCell ref="A7:E7"/>
  </mergeCells>
  <pageMargins left="0" right="0" top="0" bottom="0"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workbookViewId="0">
      <selection activeCell="E38" sqref="E38"/>
    </sheetView>
  </sheetViews>
  <sheetFormatPr defaultRowHeight="15.75" x14ac:dyDescent="0.25"/>
  <cols>
    <col min="1" max="1" width="10.25" customWidth="1"/>
    <col min="2" max="2" width="10.125" customWidth="1"/>
    <col min="3" max="3" width="13.125" customWidth="1"/>
    <col min="4" max="4" width="39.875" customWidth="1"/>
    <col min="5" max="5" width="19.125" style="3" customWidth="1"/>
    <col min="6" max="6" width="13.75" bestFit="1" customWidth="1"/>
    <col min="7" max="7" width="19.375" customWidth="1"/>
    <col min="8" max="8" width="12" customWidth="1"/>
  </cols>
  <sheetData>
    <row r="1" spans="1:6" x14ac:dyDescent="0.25">
      <c r="A1" s="184" t="s">
        <v>0</v>
      </c>
      <c r="B1" s="184"/>
      <c r="C1" s="184"/>
      <c r="D1" s="184"/>
      <c r="E1" s="1" t="s">
        <v>21</v>
      </c>
    </row>
    <row r="2" spans="1:6" x14ac:dyDescent="0.25">
      <c r="A2" s="184" t="s">
        <v>1</v>
      </c>
      <c r="B2" s="184"/>
      <c r="C2" s="184"/>
      <c r="D2" s="184"/>
      <c r="E2" s="2"/>
    </row>
    <row r="3" spans="1:6" x14ac:dyDescent="0.25">
      <c r="A3" s="184" t="s">
        <v>2</v>
      </c>
      <c r="B3" s="184"/>
      <c r="C3" s="184"/>
      <c r="D3" s="184"/>
      <c r="E3" s="2"/>
    </row>
    <row r="4" spans="1:6" x14ac:dyDescent="0.25">
      <c r="A4" s="185" t="s">
        <v>98</v>
      </c>
      <c r="B4" s="185"/>
      <c r="C4" s="185"/>
      <c r="D4" s="185"/>
      <c r="E4" s="185"/>
    </row>
    <row r="5" spans="1:6" x14ac:dyDescent="0.25">
      <c r="A5" s="186" t="s">
        <v>22</v>
      </c>
      <c r="B5" s="186"/>
      <c r="C5" s="186"/>
      <c r="D5" s="186"/>
      <c r="E5" s="9"/>
    </row>
    <row r="6" spans="1:6" s="17" customFormat="1" ht="26.25" customHeight="1" x14ac:dyDescent="0.2">
      <c r="A6" s="14" t="s">
        <v>17</v>
      </c>
      <c r="B6" s="14" t="s">
        <v>18</v>
      </c>
      <c r="C6" s="15" t="s">
        <v>19</v>
      </c>
      <c r="D6" s="14" t="s">
        <v>20</v>
      </c>
      <c r="E6" s="16" t="s">
        <v>4</v>
      </c>
    </row>
    <row r="7" spans="1:6" s="22" customFormat="1" ht="14.1" customHeight="1" x14ac:dyDescent="0.2">
      <c r="A7" s="18">
        <v>805</v>
      </c>
      <c r="B7" s="18">
        <v>191</v>
      </c>
      <c r="C7" s="19" t="s">
        <v>23</v>
      </c>
      <c r="D7" s="20" t="s">
        <v>26</v>
      </c>
      <c r="E7" s="60">
        <v>10191600</v>
      </c>
      <c r="F7" s="59"/>
    </row>
    <row r="8" spans="1:6" s="22" customFormat="1" ht="14.1" customHeight="1" x14ac:dyDescent="0.2">
      <c r="A8" s="18">
        <v>805</v>
      </c>
      <c r="B8" s="18">
        <v>341</v>
      </c>
      <c r="C8" s="18" t="s">
        <v>23</v>
      </c>
      <c r="D8" s="23" t="s">
        <v>24</v>
      </c>
      <c r="E8" s="61">
        <f>1996939005+2000000-7500000-150000000-80000000</f>
        <v>1761439005</v>
      </c>
      <c r="F8" s="25"/>
    </row>
    <row r="9" spans="1:6" s="22" customFormat="1" ht="14.1" customHeight="1" x14ac:dyDescent="0.2">
      <c r="A9" s="18">
        <v>809</v>
      </c>
      <c r="B9" s="26" t="s">
        <v>6</v>
      </c>
      <c r="C9" s="18" t="s">
        <v>23</v>
      </c>
      <c r="D9" s="23" t="s">
        <v>25</v>
      </c>
      <c r="E9" s="61">
        <f>121555840-22000000</f>
        <v>99555840</v>
      </c>
      <c r="F9" s="25"/>
    </row>
    <row r="10" spans="1:6" s="22" customFormat="1" ht="14.1" customHeight="1" x14ac:dyDescent="0.2">
      <c r="A10" s="18">
        <v>810</v>
      </c>
      <c r="B10" s="26" t="s">
        <v>7</v>
      </c>
      <c r="C10" s="18" t="s">
        <v>23</v>
      </c>
      <c r="D10" s="23" t="s">
        <v>8</v>
      </c>
      <c r="E10" s="61">
        <f>463699275-124992000-25000000-71073000-3465000</f>
        <v>239169275</v>
      </c>
      <c r="F10" s="25"/>
    </row>
    <row r="11" spans="1:6" s="22" customFormat="1" ht="14.1" customHeight="1" x14ac:dyDescent="0.2">
      <c r="A11" s="18">
        <v>811</v>
      </c>
      <c r="B11" s="18">
        <v>361</v>
      </c>
      <c r="C11" s="18" t="s">
        <v>23</v>
      </c>
      <c r="D11" s="23" t="s">
        <v>9</v>
      </c>
      <c r="E11" s="61">
        <f>2000000+82580000</f>
        <v>84580000</v>
      </c>
      <c r="F11" s="59"/>
    </row>
    <row r="12" spans="1:6" s="22" customFormat="1" ht="14.1" customHeight="1" x14ac:dyDescent="0.2">
      <c r="A12" s="18">
        <v>812</v>
      </c>
      <c r="B12" s="18">
        <v>361</v>
      </c>
      <c r="C12" s="18" t="s">
        <v>23</v>
      </c>
      <c r="D12" s="23" t="str">
        <f>'[1]BIỂU PB'!D17</f>
        <v>Hội phụ nữ</v>
      </c>
      <c r="E12" s="61">
        <v>110634370</v>
      </c>
    </row>
    <row r="13" spans="1:6" s="22" customFormat="1" ht="14.1" customHeight="1" x14ac:dyDescent="0.2">
      <c r="A13" s="18">
        <v>813</v>
      </c>
      <c r="B13" s="18">
        <v>361</v>
      </c>
      <c r="C13" s="18" t="s">
        <v>23</v>
      </c>
      <c r="D13" s="23" t="str">
        <f>'[1]BIỂU PB'!D18</f>
        <v>Hội nông dân</v>
      </c>
      <c r="E13" s="61">
        <v>108788260</v>
      </c>
    </row>
    <row r="14" spans="1:6" s="22" customFormat="1" ht="14.1" customHeight="1" x14ac:dyDescent="0.2">
      <c r="A14" s="18">
        <v>814</v>
      </c>
      <c r="B14" s="18">
        <v>361</v>
      </c>
      <c r="C14" s="18" t="s">
        <v>23</v>
      </c>
      <c r="D14" s="23" t="str">
        <f>'[1]BIỂU PB'!D19</f>
        <v>Hội CCB</v>
      </c>
      <c r="E14" s="61">
        <v>144172130</v>
      </c>
    </row>
    <row r="15" spans="1:6" s="22" customFormat="1" ht="14.1" customHeight="1" x14ac:dyDescent="0.2">
      <c r="A15" s="18">
        <v>819</v>
      </c>
      <c r="B15" s="18">
        <v>351</v>
      </c>
      <c r="C15" s="18" t="s">
        <v>23</v>
      </c>
      <c r="D15" s="23" t="str">
        <f>'[1]BIỂU PB'!D20</f>
        <v>Đảng cộng sản Việt Nam</v>
      </c>
      <c r="E15" s="61">
        <v>772033210</v>
      </c>
    </row>
    <row r="16" spans="1:6" s="22" customFormat="1" ht="14.1" customHeight="1" x14ac:dyDescent="0.2">
      <c r="A16" s="18">
        <v>820</v>
      </c>
      <c r="B16" s="18">
        <v>361</v>
      </c>
      <c r="C16" s="18" t="s">
        <v>23</v>
      </c>
      <c r="D16" s="23" t="str">
        <f>'[1]BIỂU PB'!D21</f>
        <v>Mặt trận tổ quốc Việt Nam</v>
      </c>
      <c r="E16" s="61">
        <f>329372910-20000000-75000000</f>
        <v>234372910</v>
      </c>
      <c r="F16" s="25"/>
    </row>
    <row r="17" spans="1:8" s="22" customFormat="1" ht="14.1" customHeight="1" x14ac:dyDescent="0.2">
      <c r="A17" s="18">
        <v>824</v>
      </c>
      <c r="B17" s="18">
        <v>362</v>
      </c>
      <c r="C17" s="18" t="s">
        <v>23</v>
      </c>
      <c r="D17" s="23" t="str">
        <f>'[1]BIỂU PB'!D22</f>
        <v>Hội chữ thập đỏ xã</v>
      </c>
      <c r="E17" s="61">
        <v>28820000</v>
      </c>
      <c r="F17" s="59"/>
    </row>
    <row r="18" spans="1:8" s="22" customFormat="1" ht="14.1" customHeight="1" x14ac:dyDescent="0.2">
      <c r="A18" s="18">
        <v>825</v>
      </c>
      <c r="B18" s="18">
        <v>362</v>
      </c>
      <c r="C18" s="18" t="s">
        <v>23</v>
      </c>
      <c r="D18" s="23" t="str">
        <f>'[1]BIỂU PB'!D23</f>
        <v>Hội người cao tuổi xã</v>
      </c>
      <c r="E18" s="61">
        <f>10191600+4000000</f>
        <v>14191600</v>
      </c>
      <c r="F18" s="25"/>
    </row>
    <row r="19" spans="1:8" s="22" customFormat="1" ht="14.1" customHeight="1" x14ac:dyDescent="0.2">
      <c r="A19" s="18">
        <v>826</v>
      </c>
      <c r="B19" s="18">
        <v>362</v>
      </c>
      <c r="C19" s="18" t="s">
        <v>23</v>
      </c>
      <c r="D19" s="23" t="str">
        <f>'[1]BIỂU PB'!D24</f>
        <v>Hội khuyến học xã</v>
      </c>
      <c r="E19" s="61">
        <v>30820000</v>
      </c>
      <c r="F19" s="59"/>
    </row>
    <row r="20" spans="1:8" s="22" customFormat="1" ht="12.95" customHeight="1" x14ac:dyDescent="0.2">
      <c r="A20" s="27"/>
      <c r="B20" s="27"/>
      <c r="C20" s="27"/>
      <c r="D20" s="27" t="s">
        <v>27</v>
      </c>
      <c r="E20" s="62">
        <f>SUM(E7:E19)</f>
        <v>3638768200</v>
      </c>
    </row>
    <row r="21" spans="1:8" x14ac:dyDescent="0.25">
      <c r="A21" t="s">
        <v>106</v>
      </c>
      <c r="B21" s="4"/>
      <c r="C21" s="4"/>
      <c r="D21" s="4"/>
      <c r="E21" s="63"/>
      <c r="G21" s="3">
        <v>2800000</v>
      </c>
    </row>
    <row r="22" spans="1:8" x14ac:dyDescent="0.25">
      <c r="A22" t="s">
        <v>107</v>
      </c>
      <c r="B22" s="4"/>
      <c r="C22" s="4"/>
      <c r="D22" s="4"/>
      <c r="E22" s="63"/>
      <c r="G22" s="3">
        <v>800000</v>
      </c>
    </row>
    <row r="23" spans="1:8" x14ac:dyDescent="0.25">
      <c r="A23" s="4" t="s">
        <v>28</v>
      </c>
      <c r="G23" s="3">
        <v>9800000</v>
      </c>
      <c r="H23">
        <f>G21+G22+G23+G25+G24</f>
        <v>79300000</v>
      </c>
    </row>
    <row r="24" spans="1:8" s="32" customFormat="1" ht="14.1" customHeight="1" x14ac:dyDescent="0.2">
      <c r="A24" s="29">
        <v>805</v>
      </c>
      <c r="B24" s="29">
        <v>341</v>
      </c>
      <c r="C24" s="29" t="s">
        <v>105</v>
      </c>
      <c r="D24" s="30" t="s">
        <v>30</v>
      </c>
      <c r="E24" s="56">
        <v>7500000</v>
      </c>
      <c r="G24" s="57">
        <v>13000000</v>
      </c>
    </row>
    <row r="25" spans="1:8" s="32" customFormat="1" ht="14.1" customHeight="1" x14ac:dyDescent="0.2">
      <c r="A25" s="29">
        <v>820</v>
      </c>
      <c r="B25" s="29">
        <v>361</v>
      </c>
      <c r="C25" s="29" t="s">
        <v>35</v>
      </c>
      <c r="D25" s="30" t="s">
        <v>33</v>
      </c>
      <c r="E25" s="56">
        <v>20000000</v>
      </c>
      <c r="G25" s="57">
        <v>52900000</v>
      </c>
    </row>
    <row r="26" spans="1:8" s="32" customFormat="1" ht="14.1" customHeight="1" x14ac:dyDescent="0.2">
      <c r="A26" s="29">
        <v>805</v>
      </c>
      <c r="B26" s="29">
        <v>278</v>
      </c>
      <c r="C26" s="29" t="s">
        <v>35</v>
      </c>
      <c r="D26" s="30" t="s">
        <v>11</v>
      </c>
      <c r="E26" s="31">
        <v>15000000</v>
      </c>
      <c r="G26" s="57">
        <v>4200000</v>
      </c>
    </row>
    <row r="27" spans="1:8" s="32" customFormat="1" ht="14.1" customHeight="1" x14ac:dyDescent="0.2">
      <c r="A27" s="29">
        <v>805</v>
      </c>
      <c r="B27" s="29">
        <v>341</v>
      </c>
      <c r="C27" s="29" t="s">
        <v>35</v>
      </c>
      <c r="D27" s="30" t="s">
        <v>37</v>
      </c>
      <c r="E27" s="31">
        <v>150000000</v>
      </c>
      <c r="F27" s="38">
        <f>E8+E24+E27+E28</f>
        <v>1998939005</v>
      </c>
      <c r="G27" s="57">
        <v>1200000</v>
      </c>
    </row>
    <row r="28" spans="1:8" s="32" customFormat="1" ht="14.1" customHeight="1" x14ac:dyDescent="0.2">
      <c r="A28" s="29">
        <v>805</v>
      </c>
      <c r="B28" s="29">
        <v>341</v>
      </c>
      <c r="C28" s="29" t="s">
        <v>35</v>
      </c>
      <c r="D28" s="30" t="s">
        <v>96</v>
      </c>
      <c r="E28" s="31">
        <v>80000000</v>
      </c>
      <c r="G28" s="57">
        <v>6263000</v>
      </c>
    </row>
    <row r="29" spans="1:8" s="32" customFormat="1" ht="14.1" customHeight="1" x14ac:dyDescent="0.2">
      <c r="A29" s="29">
        <v>825</v>
      </c>
      <c r="B29" s="29">
        <v>362</v>
      </c>
      <c r="C29" s="29" t="s">
        <v>35</v>
      </c>
      <c r="D29" s="30" t="s">
        <v>38</v>
      </c>
      <c r="E29" s="31">
        <v>24800000</v>
      </c>
      <c r="F29" s="57"/>
      <c r="G29" s="57">
        <v>13910000</v>
      </c>
    </row>
    <row r="30" spans="1:8" s="32" customFormat="1" ht="14.1" customHeight="1" x14ac:dyDescent="0.2">
      <c r="A30" s="29">
        <v>805</v>
      </c>
      <c r="B30" s="29">
        <v>161</v>
      </c>
      <c r="C30" s="29" t="s">
        <v>35</v>
      </c>
      <c r="D30" s="30" t="s">
        <v>39</v>
      </c>
      <c r="E30" s="31">
        <v>25000000</v>
      </c>
      <c r="F30" s="57"/>
      <c r="G30" s="57">
        <v>5300000</v>
      </c>
    </row>
    <row r="31" spans="1:8" s="32" customFormat="1" ht="14.1" customHeight="1" x14ac:dyDescent="0.2">
      <c r="A31" s="29">
        <v>805</v>
      </c>
      <c r="B31" s="29">
        <v>191</v>
      </c>
      <c r="C31" s="29" t="s">
        <v>35</v>
      </c>
      <c r="D31" s="30" t="s">
        <v>5</v>
      </c>
      <c r="E31" s="31">
        <v>18000000</v>
      </c>
      <c r="F31" s="57"/>
      <c r="G31" s="57">
        <v>2960000</v>
      </c>
    </row>
    <row r="32" spans="1:8" s="32" customFormat="1" ht="14.1" customHeight="1" x14ac:dyDescent="0.2">
      <c r="A32" s="29">
        <v>809</v>
      </c>
      <c r="B32" s="33" t="s">
        <v>6</v>
      </c>
      <c r="C32" s="29" t="s">
        <v>35</v>
      </c>
      <c r="D32" s="30" t="s">
        <v>40</v>
      </c>
      <c r="E32" s="31">
        <v>22000000</v>
      </c>
      <c r="F32" s="57"/>
      <c r="G32" s="57">
        <v>1850000</v>
      </c>
    </row>
    <row r="33" spans="1:7" s="32" customFormat="1" ht="14.1" customHeight="1" x14ac:dyDescent="0.2">
      <c r="A33" s="29">
        <v>810</v>
      </c>
      <c r="B33" s="33" t="s">
        <v>7</v>
      </c>
      <c r="C33" s="29" t="s">
        <v>35</v>
      </c>
      <c r="D33" s="30" t="s">
        <v>41</v>
      </c>
      <c r="E33" s="31">
        <f>124992000+13141800+8582400+155556000+18774000+3933600+3576000+32184000+8940000+3465000</f>
        <v>373144800</v>
      </c>
      <c r="F33" s="57">
        <f>E33+E34+E10</f>
        <v>637314075</v>
      </c>
      <c r="G33" s="57">
        <v>1050000</v>
      </c>
    </row>
    <row r="34" spans="1:7" s="32" customFormat="1" ht="14.1" customHeight="1" x14ac:dyDescent="0.2">
      <c r="A34" s="29">
        <v>810</v>
      </c>
      <c r="B34" s="33" t="s">
        <v>7</v>
      </c>
      <c r="C34" s="29" t="s">
        <v>35</v>
      </c>
      <c r="D34" s="34" t="s">
        <v>42</v>
      </c>
      <c r="E34" s="31">
        <v>25000000</v>
      </c>
      <c r="F34" s="38"/>
      <c r="G34" s="57">
        <v>18037600</v>
      </c>
    </row>
    <row r="35" spans="1:7" s="32" customFormat="1" ht="14.1" customHeight="1" x14ac:dyDescent="0.2">
      <c r="A35" s="29">
        <v>805</v>
      </c>
      <c r="B35" s="29">
        <v>292</v>
      </c>
      <c r="C35" s="29" t="s">
        <v>35</v>
      </c>
      <c r="D35" s="30" t="s">
        <v>43</v>
      </c>
      <c r="E35" s="31">
        <v>25000000</v>
      </c>
      <c r="F35" s="38"/>
      <c r="G35" s="57">
        <v>4132000</v>
      </c>
    </row>
    <row r="36" spans="1:7" s="32" customFormat="1" ht="14.1" customHeight="1" x14ac:dyDescent="0.2">
      <c r="A36" s="29">
        <v>805</v>
      </c>
      <c r="B36" s="29">
        <v>341</v>
      </c>
      <c r="C36" s="29" t="s">
        <v>31</v>
      </c>
      <c r="D36" s="30" t="s">
        <v>102</v>
      </c>
      <c r="E36" s="31">
        <v>250000000</v>
      </c>
      <c r="G36" s="57">
        <v>2304000</v>
      </c>
    </row>
    <row r="37" spans="1:7" s="32" customFormat="1" ht="24.75" customHeight="1" x14ac:dyDescent="0.2">
      <c r="A37" s="29">
        <v>805</v>
      </c>
      <c r="B37" s="29">
        <v>161</v>
      </c>
      <c r="C37" s="29" t="s">
        <v>31</v>
      </c>
      <c r="D37" s="35" t="s">
        <v>103</v>
      </c>
      <c r="E37" s="31">
        <v>100000000</v>
      </c>
      <c r="G37" s="57">
        <f>SUM(G21:G36)</f>
        <v>140506600</v>
      </c>
    </row>
    <row r="38" spans="1:7" s="32" customFormat="1" ht="26.25" customHeight="1" x14ac:dyDescent="0.2">
      <c r="A38" s="29">
        <v>820</v>
      </c>
      <c r="B38" s="29">
        <v>361</v>
      </c>
      <c r="C38" s="29" t="s">
        <v>35</v>
      </c>
      <c r="D38" s="35" t="s">
        <v>44</v>
      </c>
      <c r="E38" s="31">
        <v>75000000</v>
      </c>
      <c r="G38" s="38"/>
    </row>
    <row r="39" spans="1:7" s="32" customFormat="1" ht="12.75" x14ac:dyDescent="0.2">
      <c r="A39" s="18">
        <v>989</v>
      </c>
      <c r="B39" s="18">
        <v>374</v>
      </c>
      <c r="C39" s="18" t="s">
        <v>35</v>
      </c>
      <c r="D39" s="23" t="s">
        <v>10</v>
      </c>
      <c r="E39" s="24">
        <v>49753000</v>
      </c>
      <c r="G39" s="38">
        <f>E40+E20+103000000</f>
        <v>5001966000</v>
      </c>
    </row>
    <row r="40" spans="1:7" s="4" customFormat="1" x14ac:dyDescent="0.25">
      <c r="A40" s="7"/>
      <c r="B40" s="7"/>
      <c r="C40" s="7"/>
      <c r="D40" s="7" t="s">
        <v>16</v>
      </c>
      <c r="E40" s="8">
        <f>SUM(E24:E39)</f>
        <v>1260197800</v>
      </c>
      <c r="G40" s="65">
        <f>G39-5105309000</f>
        <v>-103343000</v>
      </c>
    </row>
    <row r="41" spans="1:7" x14ac:dyDescent="0.25">
      <c r="A41" t="s">
        <v>108</v>
      </c>
      <c r="D41" s="10"/>
    </row>
    <row r="42" spans="1:7" x14ac:dyDescent="0.25">
      <c r="A42" t="s">
        <v>109</v>
      </c>
    </row>
    <row r="43" spans="1:7" x14ac:dyDescent="0.25">
      <c r="A43" s="11" t="s">
        <v>47</v>
      </c>
      <c r="B43" t="s">
        <v>99</v>
      </c>
      <c r="G43" s="10"/>
    </row>
    <row r="44" spans="1:7" x14ac:dyDescent="0.25">
      <c r="B44" s="12" t="s">
        <v>100</v>
      </c>
      <c r="G44" s="10"/>
    </row>
    <row r="45" spans="1:7" x14ac:dyDescent="0.25">
      <c r="B45" s="12" t="s">
        <v>101</v>
      </c>
      <c r="F45" s="10"/>
    </row>
    <row r="46" spans="1:7" ht="26.25" customHeight="1" x14ac:dyDescent="0.25">
      <c r="B46" s="12"/>
      <c r="D46" s="187" t="s">
        <v>104</v>
      </c>
      <c r="E46" s="187"/>
      <c r="F46" s="10"/>
    </row>
    <row r="47" spans="1:7" x14ac:dyDescent="0.25">
      <c r="A47" s="4"/>
      <c r="B47" s="4"/>
      <c r="C47" s="4"/>
      <c r="D47" s="183" t="s">
        <v>52</v>
      </c>
      <c r="E47" s="183"/>
    </row>
    <row r="48" spans="1:7" x14ac:dyDescent="0.25">
      <c r="A48" s="183" t="s">
        <v>51</v>
      </c>
      <c r="B48" s="183"/>
      <c r="C48" s="183"/>
      <c r="D48" s="183" t="s">
        <v>15</v>
      </c>
      <c r="E48" s="183"/>
    </row>
    <row r="49" spans="1:6" x14ac:dyDescent="0.25">
      <c r="A49" s="4"/>
      <c r="B49" s="4"/>
      <c r="C49" s="4"/>
      <c r="D49" s="4"/>
      <c r="E49" s="36"/>
      <c r="F49" s="10"/>
    </row>
    <row r="50" spans="1:6" x14ac:dyDescent="0.25">
      <c r="A50" s="4"/>
      <c r="B50" s="4"/>
      <c r="C50" s="4"/>
      <c r="D50" s="4"/>
      <c r="E50" s="36"/>
    </row>
    <row r="51" spans="1:6" x14ac:dyDescent="0.25">
      <c r="A51" s="4"/>
      <c r="B51" s="4"/>
      <c r="C51" s="4"/>
      <c r="D51" s="4"/>
      <c r="E51" s="36"/>
      <c r="F51" s="10"/>
    </row>
    <row r="52" spans="1:6" x14ac:dyDescent="0.25">
      <c r="A52" s="4"/>
      <c r="B52" s="4"/>
      <c r="C52" s="4"/>
      <c r="D52" s="4"/>
      <c r="E52" s="36"/>
    </row>
    <row r="53" spans="1:6" x14ac:dyDescent="0.25">
      <c r="A53" s="183" t="s">
        <v>14</v>
      </c>
      <c r="B53" s="183"/>
      <c r="C53" s="183"/>
      <c r="D53" s="183" t="s">
        <v>97</v>
      </c>
      <c r="E53" s="183"/>
    </row>
  </sheetData>
  <mergeCells count="11">
    <mergeCell ref="A48:C48"/>
    <mergeCell ref="D48:E48"/>
    <mergeCell ref="A53:C53"/>
    <mergeCell ref="D53:E53"/>
    <mergeCell ref="A1:D1"/>
    <mergeCell ref="A2:D2"/>
    <mergeCell ref="A3:D3"/>
    <mergeCell ref="A4:E4"/>
    <mergeCell ref="A5:D5"/>
    <mergeCell ref="D47:E47"/>
    <mergeCell ref="D46:E46"/>
  </mergeCells>
  <phoneticPr fontId="4" type="noConversion"/>
  <pageMargins left="0.25" right="0.25" top="0" bottom="0"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workbookViewId="0">
      <selection activeCell="A4" sqref="A4:H4"/>
    </sheetView>
  </sheetViews>
  <sheetFormatPr defaultRowHeight="15.75" x14ac:dyDescent="0.25"/>
  <cols>
    <col min="1" max="1" width="5" style="53" customWidth="1"/>
    <col min="2" max="2" width="46.875" style="132" customWidth="1"/>
    <col min="3" max="3" width="14.75" style="107" customWidth="1"/>
    <col min="4" max="4" width="16.75" style="107" customWidth="1"/>
    <col min="5" max="5" width="14.625" style="135" customWidth="1"/>
    <col min="6" max="6" width="14.75" style="135" customWidth="1"/>
    <col min="7" max="7" width="11.125" style="53" bestFit="1" customWidth="1"/>
    <col min="8" max="8" width="9.5" style="53" bestFit="1" customWidth="1"/>
    <col min="9" max="9" width="9" style="53"/>
    <col min="10" max="10" width="14.75" style="53" bestFit="1" customWidth="1"/>
    <col min="11" max="11" width="9" style="53"/>
    <col min="12" max="12" width="12.125" style="53" bestFit="1" customWidth="1"/>
    <col min="13" max="16384" width="9" style="53"/>
  </cols>
  <sheetData>
    <row r="1" spans="1:10" x14ac:dyDescent="0.25">
      <c r="A1" s="188"/>
      <c r="B1" s="188"/>
      <c r="D1" s="189" t="s">
        <v>195</v>
      </c>
      <c r="E1" s="189"/>
      <c r="F1" s="189"/>
      <c r="G1" s="189"/>
      <c r="H1" s="189"/>
    </row>
    <row r="2" spans="1:10" x14ac:dyDescent="0.25">
      <c r="A2" s="185" t="s">
        <v>179</v>
      </c>
      <c r="B2" s="185"/>
      <c r="C2" s="185"/>
      <c r="D2" s="185"/>
      <c r="E2" s="185"/>
      <c r="F2" s="185"/>
      <c r="G2" s="185"/>
      <c r="H2" s="185"/>
    </row>
    <row r="3" spans="1:10" x14ac:dyDescent="0.25">
      <c r="A3" s="190" t="str">
        <f>'108'!A5:E5</f>
        <v>(Kèm theo QĐ số  33 /QĐ-UBND ngày 15/01/2024 của HĐND xã Khang Ninh)</v>
      </c>
      <c r="B3" s="190"/>
      <c r="C3" s="190"/>
      <c r="D3" s="190"/>
      <c r="E3" s="190"/>
      <c r="F3" s="190"/>
      <c r="G3" s="190"/>
      <c r="H3" s="190"/>
    </row>
    <row r="4" spans="1:10" x14ac:dyDescent="0.25">
      <c r="A4" s="191" t="s">
        <v>55</v>
      </c>
      <c r="B4" s="191"/>
      <c r="C4" s="191"/>
      <c r="D4" s="191"/>
      <c r="E4" s="191"/>
      <c r="F4" s="191"/>
      <c r="G4" s="191"/>
      <c r="H4" s="191"/>
    </row>
    <row r="5" spans="1:10" s="68" customFormat="1" ht="37.5" customHeight="1" x14ac:dyDescent="0.25">
      <c r="A5" s="192" t="s">
        <v>56</v>
      </c>
      <c r="B5" s="193" t="s">
        <v>57</v>
      </c>
      <c r="C5" s="194" t="s">
        <v>176</v>
      </c>
      <c r="D5" s="195"/>
      <c r="E5" s="196" t="s">
        <v>177</v>
      </c>
      <c r="F5" s="197"/>
      <c r="G5" s="198" t="s">
        <v>120</v>
      </c>
      <c r="H5" s="199"/>
    </row>
    <row r="6" spans="1:10" s="68" customFormat="1" x14ac:dyDescent="0.25">
      <c r="A6" s="192"/>
      <c r="B6" s="193"/>
      <c r="C6" s="108" t="s">
        <v>74</v>
      </c>
      <c r="D6" s="108" t="s">
        <v>75</v>
      </c>
      <c r="E6" s="94" t="s">
        <v>74</v>
      </c>
      <c r="F6" s="94" t="s">
        <v>75</v>
      </c>
      <c r="G6" s="93" t="s">
        <v>74</v>
      </c>
      <c r="H6" s="93" t="s">
        <v>75</v>
      </c>
    </row>
    <row r="7" spans="1:10" s="111" customFormat="1" x14ac:dyDescent="0.25">
      <c r="A7" s="89" t="s">
        <v>59</v>
      </c>
      <c r="B7" s="109" t="s">
        <v>60</v>
      </c>
      <c r="C7" s="110">
        <v>1</v>
      </c>
      <c r="D7" s="110">
        <v>2</v>
      </c>
      <c r="E7" s="92">
        <v>3</v>
      </c>
      <c r="F7" s="92">
        <v>4</v>
      </c>
      <c r="G7" s="89" t="s">
        <v>121</v>
      </c>
      <c r="H7" s="89" t="s">
        <v>122</v>
      </c>
      <c r="J7" s="112"/>
    </row>
    <row r="8" spans="1:10" s="68" customFormat="1" x14ac:dyDescent="0.25">
      <c r="A8" s="93"/>
      <c r="B8" s="113" t="s">
        <v>123</v>
      </c>
      <c r="C8" s="114">
        <v>10847813570</v>
      </c>
      <c r="D8" s="114">
        <v>10847813570</v>
      </c>
      <c r="E8" s="114">
        <v>8756765000</v>
      </c>
      <c r="F8" s="114">
        <v>8756765000</v>
      </c>
      <c r="G8" s="115">
        <v>0.80723778515305</v>
      </c>
      <c r="H8" s="116">
        <v>0.80723778515305</v>
      </c>
    </row>
    <row r="9" spans="1:10" s="68" customFormat="1" x14ac:dyDescent="0.25">
      <c r="A9" s="78" t="s">
        <v>76</v>
      </c>
      <c r="B9" s="98" t="s">
        <v>77</v>
      </c>
      <c r="C9" s="80">
        <v>261507648</v>
      </c>
      <c r="D9" s="80">
        <v>261507648</v>
      </c>
      <c r="E9" s="80">
        <v>105000000</v>
      </c>
      <c r="F9" s="80">
        <v>105000000</v>
      </c>
      <c r="G9" s="115">
        <v>0.40151789365640272</v>
      </c>
      <c r="H9" s="116">
        <v>0.40151789365640272</v>
      </c>
    </row>
    <row r="10" spans="1:10" ht="15.75" customHeight="1" x14ac:dyDescent="0.25">
      <c r="A10" s="79"/>
      <c r="B10" s="99" t="s">
        <v>186</v>
      </c>
      <c r="C10" s="81">
        <v>11847000</v>
      </c>
      <c r="D10" s="81">
        <v>11847000</v>
      </c>
      <c r="E10" s="117"/>
      <c r="F10" s="80">
        <v>0</v>
      </c>
      <c r="G10" s="115">
        <v>0</v>
      </c>
      <c r="H10" s="118">
        <v>0</v>
      </c>
    </row>
    <row r="11" spans="1:10" x14ac:dyDescent="0.25">
      <c r="A11" s="79"/>
      <c r="B11" s="99" t="s">
        <v>187</v>
      </c>
      <c r="C11" s="81">
        <v>295000</v>
      </c>
      <c r="D11" s="81">
        <v>295000</v>
      </c>
      <c r="E11" s="117"/>
      <c r="F11" s="80">
        <v>0</v>
      </c>
      <c r="G11" s="119"/>
      <c r="H11" s="118"/>
    </row>
    <row r="12" spans="1:10" ht="16.5" customHeight="1" x14ac:dyDescent="0.25">
      <c r="A12" s="79"/>
      <c r="B12" s="99" t="s">
        <v>188</v>
      </c>
      <c r="C12" s="81">
        <v>937000</v>
      </c>
      <c r="D12" s="81">
        <v>937000</v>
      </c>
      <c r="E12" s="117"/>
      <c r="F12" s="80">
        <v>0</v>
      </c>
      <c r="G12" s="119"/>
      <c r="H12" s="118"/>
    </row>
    <row r="13" spans="1:10" s="125" customFormat="1" ht="15.75" customHeight="1" x14ac:dyDescent="0.25">
      <c r="A13" s="101"/>
      <c r="B13" s="99" t="s">
        <v>132</v>
      </c>
      <c r="C13" s="106">
        <v>6600000</v>
      </c>
      <c r="D13" s="106">
        <v>6600000</v>
      </c>
      <c r="E13" s="137">
        <v>7500000</v>
      </c>
      <c r="F13" s="106">
        <v>7500000</v>
      </c>
      <c r="G13" s="123"/>
      <c r="H13" s="123"/>
    </row>
    <row r="14" spans="1:10" ht="16.5" customHeight="1" x14ac:dyDescent="0.25">
      <c r="A14" s="79"/>
      <c r="B14" s="99" t="s">
        <v>189</v>
      </c>
      <c r="C14" s="81">
        <v>19250000</v>
      </c>
      <c r="D14" s="81">
        <v>19250000</v>
      </c>
      <c r="E14" s="117"/>
      <c r="F14" s="80">
        <v>0</v>
      </c>
      <c r="G14" s="119"/>
      <c r="H14" s="118"/>
    </row>
    <row r="15" spans="1:10" ht="16.5" customHeight="1" x14ac:dyDescent="0.25">
      <c r="A15" s="79"/>
      <c r="B15" s="99" t="s">
        <v>185</v>
      </c>
      <c r="C15" s="81">
        <v>15530000</v>
      </c>
      <c r="D15" s="81">
        <v>15530000</v>
      </c>
      <c r="E15" s="117"/>
      <c r="F15" s="80">
        <v>0</v>
      </c>
      <c r="G15" s="119"/>
      <c r="H15" s="118"/>
    </row>
    <row r="16" spans="1:10" ht="16.5" customHeight="1" x14ac:dyDescent="0.25">
      <c r="A16" s="79"/>
      <c r="B16" s="99" t="s">
        <v>126</v>
      </c>
      <c r="C16" s="81">
        <v>27860553</v>
      </c>
      <c r="D16" s="81">
        <v>27860553</v>
      </c>
      <c r="E16" s="117">
        <v>22500000</v>
      </c>
      <c r="F16" s="106">
        <v>22500000</v>
      </c>
      <c r="G16" s="115">
        <v>0.80759344583002357</v>
      </c>
      <c r="H16" s="116">
        <v>0.80759344583002357</v>
      </c>
    </row>
    <row r="17" spans="1:12" s="68" customFormat="1" ht="28.5" customHeight="1" x14ac:dyDescent="0.25">
      <c r="A17" s="79"/>
      <c r="B17" s="100" t="s">
        <v>135</v>
      </c>
      <c r="C17" s="81">
        <v>147969350</v>
      </c>
      <c r="D17" s="81">
        <v>147969350</v>
      </c>
      <c r="E17" s="117">
        <v>75000000</v>
      </c>
      <c r="F17" s="106">
        <v>75000000</v>
      </c>
      <c r="G17" s="115">
        <v>0.50686172508022775</v>
      </c>
      <c r="H17" s="116">
        <v>0.50686172508022775</v>
      </c>
      <c r="J17" s="120"/>
    </row>
    <row r="18" spans="1:12" ht="15.75" customHeight="1" x14ac:dyDescent="0.25">
      <c r="A18" s="79"/>
      <c r="B18" s="99" t="s">
        <v>127</v>
      </c>
      <c r="C18" s="81">
        <v>31218745</v>
      </c>
      <c r="D18" s="81">
        <v>31218745</v>
      </c>
      <c r="E18" s="117"/>
      <c r="F18" s="80">
        <v>0</v>
      </c>
      <c r="G18" s="119">
        <v>0</v>
      </c>
      <c r="H18" s="118">
        <v>0</v>
      </c>
      <c r="J18" s="54"/>
      <c r="L18" s="54"/>
    </row>
    <row r="19" spans="1:12" x14ac:dyDescent="0.25">
      <c r="A19" s="78" t="s">
        <v>78</v>
      </c>
      <c r="B19" s="98" t="s">
        <v>128</v>
      </c>
      <c r="C19" s="80">
        <v>111038410</v>
      </c>
      <c r="D19" s="105">
        <v>111038410</v>
      </c>
      <c r="E19" s="80">
        <v>35000000</v>
      </c>
      <c r="F19" s="80">
        <v>35000000</v>
      </c>
      <c r="G19" s="119">
        <v>0.31520624259659336</v>
      </c>
      <c r="H19" s="118">
        <v>0.31520624259659336</v>
      </c>
      <c r="J19" s="54"/>
      <c r="L19" s="54"/>
    </row>
    <row r="20" spans="1:12" ht="20.25" customHeight="1" x14ac:dyDescent="0.25">
      <c r="A20" s="79">
        <v>1</v>
      </c>
      <c r="B20" s="99" t="s">
        <v>129</v>
      </c>
      <c r="C20" s="81">
        <v>0</v>
      </c>
      <c r="D20" s="81">
        <v>0</v>
      </c>
      <c r="E20" s="81">
        <v>0</v>
      </c>
      <c r="F20" s="81">
        <v>0</v>
      </c>
      <c r="G20" s="119"/>
      <c r="H20" s="118"/>
      <c r="J20" s="121"/>
    </row>
    <row r="21" spans="1:12" ht="15.75" customHeight="1" x14ac:dyDescent="0.25">
      <c r="A21" s="101"/>
      <c r="B21" s="102" t="s">
        <v>130</v>
      </c>
      <c r="C21" s="103"/>
      <c r="D21" s="81">
        <v>0</v>
      </c>
      <c r="E21" s="122"/>
      <c r="F21" s="81">
        <v>0</v>
      </c>
      <c r="G21" s="123"/>
      <c r="H21" s="123"/>
      <c r="J21" s="124"/>
    </row>
    <row r="22" spans="1:12" ht="15.75" customHeight="1" x14ac:dyDescent="0.25">
      <c r="A22" s="101"/>
      <c r="B22" s="102" t="s">
        <v>131</v>
      </c>
      <c r="C22" s="103"/>
      <c r="D22" s="81">
        <v>0</v>
      </c>
      <c r="E22" s="122"/>
      <c r="F22" s="81">
        <v>0</v>
      </c>
      <c r="G22" s="123"/>
      <c r="H22" s="123"/>
      <c r="J22" s="54"/>
    </row>
    <row r="23" spans="1:12" ht="15.75" customHeight="1" x14ac:dyDescent="0.25">
      <c r="A23" s="79">
        <v>2</v>
      </c>
      <c r="B23" s="99" t="s">
        <v>133</v>
      </c>
      <c r="C23" s="81">
        <v>111038410</v>
      </c>
      <c r="D23" s="81">
        <v>111038410</v>
      </c>
      <c r="E23" s="81">
        <v>35000000</v>
      </c>
      <c r="F23" s="81">
        <v>35000000</v>
      </c>
      <c r="G23" s="115">
        <v>0.31520624259659336</v>
      </c>
      <c r="H23" s="116">
        <v>0.31520624259659336</v>
      </c>
      <c r="J23" s="126"/>
    </row>
    <row r="24" spans="1:12" s="125" customFormat="1" ht="26.25" customHeight="1" x14ac:dyDescent="0.25">
      <c r="A24" s="101"/>
      <c r="B24" s="104" t="s">
        <v>134</v>
      </c>
      <c r="C24" s="103">
        <v>111038410</v>
      </c>
      <c r="D24" s="103">
        <v>111038410</v>
      </c>
      <c r="E24" s="122">
        <v>35000000</v>
      </c>
      <c r="F24" s="122">
        <v>35000000</v>
      </c>
      <c r="G24" s="127">
        <v>0.31520624259659336</v>
      </c>
      <c r="H24" s="127">
        <v>0.31520624259659336</v>
      </c>
    </row>
    <row r="25" spans="1:12" s="68" customFormat="1" x14ac:dyDescent="0.25">
      <c r="A25" s="93" t="s">
        <v>79</v>
      </c>
      <c r="B25" s="113" t="s">
        <v>80</v>
      </c>
      <c r="C25" s="114"/>
      <c r="D25" s="114"/>
      <c r="E25" s="128"/>
      <c r="F25" s="128"/>
      <c r="G25" s="115"/>
      <c r="H25" s="116"/>
    </row>
    <row r="26" spans="1:12" s="68" customFormat="1" x14ac:dyDescent="0.25">
      <c r="A26" s="93" t="s">
        <v>81</v>
      </c>
      <c r="B26" s="113" t="s">
        <v>82</v>
      </c>
      <c r="C26" s="114">
        <v>1334043372</v>
      </c>
      <c r="D26" s="114">
        <v>1334043372</v>
      </c>
      <c r="E26" s="128"/>
      <c r="F26" s="128"/>
      <c r="G26" s="115"/>
      <c r="H26" s="116"/>
    </row>
    <row r="27" spans="1:12" s="68" customFormat="1" x14ac:dyDescent="0.25">
      <c r="A27" s="93" t="s">
        <v>83</v>
      </c>
      <c r="B27" s="113" t="s">
        <v>84</v>
      </c>
      <c r="C27" s="114">
        <v>2354390</v>
      </c>
      <c r="D27" s="114">
        <v>2354390</v>
      </c>
      <c r="E27" s="128"/>
      <c r="F27" s="128"/>
      <c r="G27" s="115"/>
      <c r="H27" s="116"/>
    </row>
    <row r="28" spans="1:12" s="68" customFormat="1" x14ac:dyDescent="0.25">
      <c r="A28" s="93" t="s">
        <v>85</v>
      </c>
      <c r="B28" s="113" t="s">
        <v>86</v>
      </c>
      <c r="C28" s="114">
        <v>9138869750</v>
      </c>
      <c r="D28" s="114">
        <v>9138869750</v>
      </c>
      <c r="E28" s="114">
        <v>8616765000</v>
      </c>
      <c r="F28" s="114">
        <v>8616765000</v>
      </c>
      <c r="G28" s="115">
        <v>0.94286987731715943</v>
      </c>
      <c r="H28" s="116">
        <v>0.94286987731715943</v>
      </c>
    </row>
    <row r="29" spans="1:12" x14ac:dyDescent="0.25">
      <c r="A29" s="91"/>
      <c r="B29" s="129" t="s">
        <v>124</v>
      </c>
      <c r="C29" s="130">
        <v>4490898000</v>
      </c>
      <c r="D29" s="136">
        <v>4490898000</v>
      </c>
      <c r="E29" s="117">
        <v>4526921000</v>
      </c>
      <c r="F29" s="117">
        <v>4526921000</v>
      </c>
      <c r="G29" s="119">
        <v>1.0080213355992498</v>
      </c>
      <c r="H29" s="118">
        <v>1.0080213355992498</v>
      </c>
    </row>
    <row r="30" spans="1:12" x14ac:dyDescent="0.25">
      <c r="A30" s="91"/>
      <c r="B30" s="129" t="s">
        <v>190</v>
      </c>
      <c r="C30" s="130"/>
      <c r="D30" s="136"/>
      <c r="E30" s="131">
        <v>697404000</v>
      </c>
      <c r="F30" s="117">
        <v>697404000</v>
      </c>
      <c r="G30" s="118"/>
      <c r="H30" s="118"/>
    </row>
    <row r="31" spans="1:12" x14ac:dyDescent="0.25">
      <c r="A31" s="91"/>
      <c r="B31" s="129" t="s">
        <v>125</v>
      </c>
      <c r="C31" s="130">
        <v>4647971750</v>
      </c>
      <c r="D31" s="136">
        <v>4647971750</v>
      </c>
      <c r="E31" s="131">
        <v>3392440000</v>
      </c>
      <c r="F31" s="117">
        <v>3392440000</v>
      </c>
      <c r="G31" s="118">
        <v>0.72987534831725254</v>
      </c>
      <c r="H31" s="118">
        <v>0.72987534831725254</v>
      </c>
    </row>
    <row r="32" spans="1:12" x14ac:dyDescent="0.25">
      <c r="C32" s="133"/>
      <c r="D32" s="133"/>
      <c r="E32" s="134"/>
      <c r="F32" s="134"/>
    </row>
  </sheetData>
  <mergeCells count="10">
    <mergeCell ref="A5:A6"/>
    <mergeCell ref="B5:B6"/>
    <mergeCell ref="C5:D5"/>
    <mergeCell ref="E5:F5"/>
    <mergeCell ref="G5:H5"/>
    <mergeCell ref="A1:B1"/>
    <mergeCell ref="D1:H1"/>
    <mergeCell ref="A2:H2"/>
    <mergeCell ref="A3:H3"/>
    <mergeCell ref="A4:H4"/>
  </mergeCells>
  <pageMargins left="0.36" right="0.2" top="0.19" bottom="0.06" header="0.3" footer="0.3"/>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workbookViewId="0">
      <selection activeCell="B4" sqref="B4"/>
    </sheetView>
  </sheetViews>
  <sheetFormatPr defaultRowHeight="15.75" x14ac:dyDescent="0.25"/>
  <cols>
    <col min="1" max="1" width="4.125" style="53" customWidth="1"/>
    <col min="2" max="2" width="27.25" style="53" customWidth="1"/>
    <col min="3" max="3" width="12.375" style="135" bestFit="1" customWidth="1"/>
    <col min="4" max="4" width="10.125" style="135" bestFit="1" customWidth="1"/>
    <col min="5" max="5" width="12.625" style="135" bestFit="1" customWidth="1"/>
    <col min="6" max="6" width="13.375" style="135" customWidth="1"/>
    <col min="7" max="7" width="14" style="135" customWidth="1"/>
    <col min="8" max="8" width="13.75" style="135" customWidth="1"/>
    <col min="9" max="11" width="9" style="135"/>
    <col min="12" max="12" width="16.5" style="53" customWidth="1"/>
    <col min="13" max="13" width="18" style="53" customWidth="1"/>
    <col min="14" max="16384" width="9" style="53"/>
  </cols>
  <sheetData>
    <row r="1" spans="1:13" x14ac:dyDescent="0.25">
      <c r="B1" s="76"/>
      <c r="C1" s="74"/>
      <c r="D1" s="74"/>
      <c r="E1" s="74"/>
      <c r="I1" s="204" t="s">
        <v>196</v>
      </c>
      <c r="J1" s="204"/>
      <c r="K1" s="204"/>
    </row>
    <row r="2" spans="1:13" x14ac:dyDescent="0.25">
      <c r="B2" s="185" t="s">
        <v>180</v>
      </c>
      <c r="C2" s="185"/>
      <c r="D2" s="185"/>
      <c r="E2" s="185"/>
      <c r="F2" s="185"/>
      <c r="G2" s="185"/>
      <c r="H2" s="185"/>
      <c r="I2" s="185"/>
      <c r="J2" s="185"/>
      <c r="K2" s="185"/>
    </row>
    <row r="3" spans="1:13" x14ac:dyDescent="0.25">
      <c r="B3" s="190">
        <f>'108'!A5:E5</f>
        <v>0</v>
      </c>
      <c r="C3" s="190"/>
      <c r="D3" s="190"/>
      <c r="E3" s="190"/>
      <c r="F3" s="190"/>
      <c r="G3" s="190"/>
      <c r="H3" s="190"/>
      <c r="I3" s="190"/>
      <c r="J3" s="190"/>
      <c r="K3" s="190"/>
    </row>
    <row r="4" spans="1:13" x14ac:dyDescent="0.25">
      <c r="B4" s="158"/>
      <c r="C4" s="158"/>
      <c r="D4" s="158"/>
      <c r="E4" s="158"/>
      <c r="F4" s="158"/>
      <c r="G4" s="158"/>
      <c r="H4" s="158"/>
      <c r="I4" s="200" t="s">
        <v>95</v>
      </c>
      <c r="J4" s="200"/>
      <c r="K4" s="200"/>
    </row>
    <row r="5" spans="1:13" s="68" customFormat="1" x14ac:dyDescent="0.25">
      <c r="A5" s="201" t="s">
        <v>56</v>
      </c>
      <c r="B5" s="201" t="s">
        <v>87</v>
      </c>
      <c r="C5" s="203" t="s">
        <v>119</v>
      </c>
      <c r="D5" s="203"/>
      <c r="E5" s="203"/>
      <c r="F5" s="203" t="s">
        <v>181</v>
      </c>
      <c r="G5" s="203"/>
      <c r="H5" s="203"/>
      <c r="I5" s="203" t="s">
        <v>88</v>
      </c>
      <c r="J5" s="203"/>
      <c r="K5" s="203"/>
    </row>
    <row r="6" spans="1:13" s="68" customFormat="1" x14ac:dyDescent="0.25">
      <c r="A6" s="202"/>
      <c r="B6" s="202"/>
      <c r="C6" s="162" t="s">
        <v>89</v>
      </c>
      <c r="D6" s="162" t="s">
        <v>90</v>
      </c>
      <c r="E6" s="162" t="s">
        <v>91</v>
      </c>
      <c r="F6" s="162" t="s">
        <v>89</v>
      </c>
      <c r="G6" s="162" t="s">
        <v>90</v>
      </c>
      <c r="H6" s="162" t="s">
        <v>91</v>
      </c>
      <c r="I6" s="162" t="s">
        <v>89</v>
      </c>
      <c r="J6" s="162" t="s">
        <v>90</v>
      </c>
      <c r="K6" s="162" t="s">
        <v>91</v>
      </c>
    </row>
    <row r="7" spans="1:13" x14ac:dyDescent="0.25">
      <c r="A7" s="91" t="s">
        <v>59</v>
      </c>
      <c r="B7" s="47" t="s">
        <v>60</v>
      </c>
      <c r="C7" s="82">
        <v>1</v>
      </c>
      <c r="D7" s="82">
        <v>2</v>
      </c>
      <c r="E7" s="82">
        <v>3</v>
      </c>
      <c r="F7" s="82">
        <v>4</v>
      </c>
      <c r="G7" s="82">
        <v>5</v>
      </c>
      <c r="H7" s="82">
        <v>6</v>
      </c>
      <c r="I7" s="52" t="s">
        <v>92</v>
      </c>
      <c r="J7" s="52" t="s">
        <v>93</v>
      </c>
      <c r="K7" s="52" t="s">
        <v>94</v>
      </c>
    </row>
    <row r="8" spans="1:13" x14ac:dyDescent="0.25">
      <c r="A8" s="91"/>
      <c r="B8" s="47" t="s">
        <v>136</v>
      </c>
      <c r="C8" s="50">
        <v>8203838</v>
      </c>
      <c r="D8" s="50">
        <v>2464000</v>
      </c>
      <c r="E8" s="50">
        <v>5739838</v>
      </c>
      <c r="F8" s="50">
        <v>8756765</v>
      </c>
      <c r="G8" s="50">
        <v>2346500</v>
      </c>
      <c r="H8" s="50">
        <v>6410265</v>
      </c>
      <c r="I8" s="52"/>
      <c r="J8" s="52"/>
      <c r="K8" s="52"/>
    </row>
    <row r="9" spans="1:13" x14ac:dyDescent="0.25">
      <c r="A9" s="91">
        <v>1</v>
      </c>
      <c r="B9" s="48" t="s">
        <v>137</v>
      </c>
      <c r="C9" s="50">
        <v>0</v>
      </c>
      <c r="D9" s="90"/>
      <c r="E9" s="90"/>
      <c r="F9" s="50">
        <v>0</v>
      </c>
      <c r="G9" s="90"/>
      <c r="H9" s="90"/>
      <c r="I9" s="52"/>
      <c r="J9" s="52"/>
      <c r="K9" s="52"/>
      <c r="M9" s="54"/>
    </row>
    <row r="10" spans="1:13" ht="30" x14ac:dyDescent="0.25">
      <c r="A10" s="91">
        <v>2</v>
      </c>
      <c r="B10" s="48" t="s">
        <v>138</v>
      </c>
      <c r="C10" s="50">
        <v>0</v>
      </c>
      <c r="D10" s="90"/>
      <c r="E10" s="90"/>
      <c r="F10" s="50">
        <v>0</v>
      </c>
      <c r="G10" s="90"/>
      <c r="H10" s="90"/>
      <c r="I10" s="52"/>
      <c r="J10" s="52"/>
      <c r="K10" s="52"/>
    </row>
    <row r="11" spans="1:13" x14ac:dyDescent="0.25">
      <c r="A11" s="91">
        <v>3</v>
      </c>
      <c r="B11" s="48" t="s">
        <v>139</v>
      </c>
      <c r="C11" s="50">
        <v>0</v>
      </c>
      <c r="D11" s="90"/>
      <c r="E11" s="90"/>
      <c r="F11" s="50">
        <v>0</v>
      </c>
      <c r="G11" s="90"/>
      <c r="H11" s="90"/>
      <c r="I11" s="52"/>
      <c r="J11" s="52"/>
      <c r="K11" s="52"/>
    </row>
    <row r="12" spans="1:13" x14ac:dyDescent="0.25">
      <c r="A12" s="91">
        <v>4</v>
      </c>
      <c r="B12" s="48" t="s">
        <v>140</v>
      </c>
      <c r="C12" s="50">
        <v>25000</v>
      </c>
      <c r="D12" s="90"/>
      <c r="E12" s="90">
        <v>25000</v>
      </c>
      <c r="F12" s="50">
        <v>25000</v>
      </c>
      <c r="G12" s="90"/>
      <c r="H12" s="90">
        <v>25000</v>
      </c>
      <c r="I12" s="52"/>
      <c r="J12" s="52"/>
      <c r="K12" s="52"/>
    </row>
    <row r="13" spans="1:13" x14ac:dyDescent="0.25">
      <c r="A13" s="91">
        <v>5</v>
      </c>
      <c r="B13" s="48" t="s">
        <v>141</v>
      </c>
      <c r="C13" s="50">
        <v>28191.599999999999</v>
      </c>
      <c r="D13" s="90"/>
      <c r="E13" s="90">
        <v>28191.599999999999</v>
      </c>
      <c r="F13" s="50">
        <v>30312</v>
      </c>
      <c r="G13" s="90"/>
      <c r="H13" s="90">
        <v>30312</v>
      </c>
      <c r="I13" s="52"/>
      <c r="J13" s="52"/>
      <c r="K13" s="52"/>
    </row>
    <row r="14" spans="1:13" x14ac:dyDescent="0.25">
      <c r="A14" s="91">
        <v>6</v>
      </c>
      <c r="B14" s="48" t="s">
        <v>142</v>
      </c>
      <c r="C14" s="50">
        <v>0</v>
      </c>
      <c r="D14" s="90"/>
      <c r="E14" s="90"/>
      <c r="F14" s="50">
        <v>0</v>
      </c>
      <c r="G14" s="90"/>
      <c r="H14" s="90"/>
      <c r="I14" s="52"/>
      <c r="J14" s="52"/>
      <c r="K14" s="52"/>
    </row>
    <row r="15" spans="1:13" x14ac:dyDescent="0.25">
      <c r="A15" s="91">
        <v>7</v>
      </c>
      <c r="B15" s="48" t="s">
        <v>143</v>
      </c>
      <c r="C15" s="50">
        <v>15000</v>
      </c>
      <c r="D15" s="90"/>
      <c r="E15" s="90">
        <v>15000</v>
      </c>
      <c r="F15" s="50">
        <v>15000</v>
      </c>
      <c r="G15" s="90"/>
      <c r="H15" s="90">
        <v>15000</v>
      </c>
      <c r="I15" s="52"/>
      <c r="J15" s="52"/>
      <c r="K15" s="52"/>
    </row>
    <row r="16" spans="1:13" x14ac:dyDescent="0.25">
      <c r="A16" s="91">
        <v>8</v>
      </c>
      <c r="B16" s="48" t="s">
        <v>144</v>
      </c>
      <c r="C16" s="50">
        <v>3580000</v>
      </c>
      <c r="D16" s="90">
        <v>2464000</v>
      </c>
      <c r="E16" s="90">
        <v>1116000</v>
      </c>
      <c r="F16" s="50">
        <v>3329500</v>
      </c>
      <c r="G16" s="90">
        <v>2346500</v>
      </c>
      <c r="H16" s="90">
        <v>983000</v>
      </c>
      <c r="I16" s="52"/>
      <c r="J16" s="52"/>
      <c r="K16" s="52"/>
    </row>
    <row r="17" spans="1:13" ht="30" x14ac:dyDescent="0.25">
      <c r="A17" s="91">
        <v>9</v>
      </c>
      <c r="B17" s="48" t="s">
        <v>145</v>
      </c>
      <c r="C17" s="50">
        <v>4406205.3999999994</v>
      </c>
      <c r="D17" s="52"/>
      <c r="E17" s="52">
        <v>4406205.3999999994</v>
      </c>
      <c r="F17" s="50">
        <v>5179120</v>
      </c>
      <c r="G17" s="52"/>
      <c r="H17" s="52">
        <v>5179120</v>
      </c>
      <c r="I17" s="52"/>
      <c r="J17" s="52"/>
      <c r="K17" s="52"/>
      <c r="L17" s="54"/>
    </row>
    <row r="18" spans="1:13" s="139" customFormat="1" x14ac:dyDescent="0.25">
      <c r="A18" s="91">
        <v>10</v>
      </c>
      <c r="B18" s="75" t="s">
        <v>146</v>
      </c>
      <c r="C18" s="50">
        <v>58129</v>
      </c>
      <c r="D18" s="138"/>
      <c r="E18" s="138">
        <v>58129</v>
      </c>
      <c r="F18" s="50">
        <v>71748</v>
      </c>
      <c r="G18" s="138"/>
      <c r="H18" s="138">
        <v>71748</v>
      </c>
      <c r="I18" s="138"/>
      <c r="J18" s="138"/>
      <c r="K18" s="138"/>
      <c r="M18" s="140"/>
    </row>
    <row r="19" spans="1:13" x14ac:dyDescent="0.25">
      <c r="A19" s="91">
        <v>11</v>
      </c>
      <c r="B19" s="64" t="s">
        <v>147</v>
      </c>
      <c r="C19" s="50">
        <v>0</v>
      </c>
      <c r="D19" s="90"/>
      <c r="E19" s="90"/>
      <c r="F19" s="50">
        <v>0</v>
      </c>
      <c r="G19" s="90"/>
      <c r="H19" s="90"/>
      <c r="I19" s="52"/>
      <c r="J19" s="52"/>
      <c r="K19" s="52"/>
    </row>
    <row r="20" spans="1:13" x14ac:dyDescent="0.25">
      <c r="A20" s="91">
        <v>12</v>
      </c>
      <c r="B20" s="49" t="s">
        <v>148</v>
      </c>
      <c r="C20" s="50">
        <v>91312</v>
      </c>
      <c r="D20" s="90"/>
      <c r="E20" s="90">
        <v>91312</v>
      </c>
      <c r="F20" s="50">
        <v>106085</v>
      </c>
      <c r="G20" s="90"/>
      <c r="H20" s="90">
        <v>106085</v>
      </c>
      <c r="I20" s="52"/>
      <c r="J20" s="52"/>
      <c r="K20" s="52"/>
    </row>
    <row r="22" spans="1:13" x14ac:dyDescent="0.25">
      <c r="B22" s="68"/>
      <c r="C22" s="68"/>
      <c r="D22" s="68"/>
      <c r="I22" s="185"/>
      <c r="J22" s="185"/>
      <c r="K22" s="185"/>
    </row>
    <row r="23" spans="1:13" x14ac:dyDescent="0.25">
      <c r="B23" s="185"/>
      <c r="C23" s="185"/>
      <c r="D23" s="185"/>
      <c r="I23" s="185"/>
      <c r="J23" s="185"/>
      <c r="K23" s="185"/>
    </row>
    <row r="24" spans="1:13" x14ac:dyDescent="0.25">
      <c r="B24" s="68"/>
      <c r="C24" s="68"/>
      <c r="D24" s="68"/>
      <c r="I24" s="68"/>
      <c r="J24" s="141"/>
    </row>
    <row r="25" spans="1:13" x14ac:dyDescent="0.25">
      <c r="B25" s="68"/>
      <c r="C25" s="68"/>
      <c r="D25" s="68"/>
      <c r="I25" s="68"/>
      <c r="J25" s="141"/>
    </row>
    <row r="26" spans="1:13" x14ac:dyDescent="0.25">
      <c r="B26" s="68"/>
      <c r="C26" s="68"/>
      <c r="D26" s="68"/>
      <c r="I26" s="68"/>
      <c r="J26" s="141"/>
    </row>
    <row r="27" spans="1:13" x14ac:dyDescent="0.25">
      <c r="B27" s="68"/>
      <c r="C27" s="68"/>
      <c r="D27" s="68"/>
      <c r="I27" s="68"/>
      <c r="J27" s="141"/>
    </row>
    <row r="28" spans="1:13" x14ac:dyDescent="0.25">
      <c r="B28" s="185"/>
      <c r="C28" s="185"/>
      <c r="D28" s="185"/>
      <c r="I28" s="185"/>
      <c r="J28" s="185"/>
      <c r="K28" s="185"/>
    </row>
  </sheetData>
  <mergeCells count="14">
    <mergeCell ref="I1:K1"/>
    <mergeCell ref="A5:A6"/>
    <mergeCell ref="B3:K3"/>
    <mergeCell ref="B2:K2"/>
    <mergeCell ref="B23:D23"/>
    <mergeCell ref="I23:K23"/>
    <mergeCell ref="B28:D28"/>
    <mergeCell ref="I28:K28"/>
    <mergeCell ref="I4:K4"/>
    <mergeCell ref="B5:B6"/>
    <mergeCell ref="C5:E5"/>
    <mergeCell ref="F5:H5"/>
    <mergeCell ref="I5:K5"/>
    <mergeCell ref="I22:K22"/>
  </mergeCells>
  <pageMargins left="0.2" right="0.2"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workbookViewId="0">
      <selection activeCell="A4" sqref="A4"/>
    </sheetView>
  </sheetViews>
  <sheetFormatPr defaultRowHeight="15.75" x14ac:dyDescent="0.25"/>
  <cols>
    <col min="1" max="1" width="49.625" style="53" customWidth="1"/>
    <col min="2" max="2" width="9" style="53"/>
    <col min="3" max="3" width="10.875" style="53" bestFit="1" customWidth="1"/>
    <col min="4" max="4" width="9" style="53"/>
    <col min="5" max="5" width="11.125" style="53" customWidth="1"/>
    <col min="6" max="6" width="10.375" style="53" customWidth="1"/>
    <col min="7" max="8" width="9" style="53"/>
    <col min="9" max="9" width="10.125" style="53" bestFit="1" customWidth="1"/>
    <col min="10" max="10" width="8" style="53" customWidth="1"/>
    <col min="11" max="16384" width="9" style="53"/>
  </cols>
  <sheetData>
    <row r="1" spans="1:10" x14ac:dyDescent="0.25">
      <c r="A1" s="68"/>
      <c r="B1" s="68"/>
      <c r="C1" s="68"/>
      <c r="D1" s="68"/>
      <c r="E1" s="68"/>
      <c r="F1" s="68"/>
      <c r="G1" s="68"/>
      <c r="H1" s="185" t="s">
        <v>197</v>
      </c>
      <c r="I1" s="185"/>
      <c r="J1" s="185"/>
    </row>
    <row r="2" spans="1:10" x14ac:dyDescent="0.25">
      <c r="A2" s="185" t="s">
        <v>182</v>
      </c>
      <c r="B2" s="185"/>
      <c r="C2" s="185"/>
      <c r="D2" s="185"/>
      <c r="E2" s="185"/>
      <c r="F2" s="185"/>
      <c r="G2" s="185"/>
      <c r="H2" s="185"/>
      <c r="I2" s="185"/>
      <c r="J2" s="185"/>
    </row>
    <row r="3" spans="1:10" x14ac:dyDescent="0.25">
      <c r="A3" s="190" t="str">
        <f>'108'!A5:E5</f>
        <v>(Kèm theo QĐ số  33 /QĐ-UBND ngày 15/01/2024 của HĐND xã Khang Ninh)</v>
      </c>
      <c r="B3" s="190"/>
      <c r="C3" s="190"/>
      <c r="D3" s="190"/>
      <c r="E3" s="190"/>
      <c r="F3" s="190"/>
      <c r="G3" s="190"/>
      <c r="H3" s="190"/>
      <c r="I3" s="190"/>
      <c r="J3" s="190"/>
    </row>
    <row r="4" spans="1:10" x14ac:dyDescent="0.25">
      <c r="A4" s="161"/>
      <c r="B4" s="161"/>
      <c r="C4" s="161"/>
      <c r="D4" s="161"/>
      <c r="E4" s="161"/>
      <c r="F4" s="161"/>
      <c r="G4" s="161"/>
      <c r="H4" s="205" t="s">
        <v>166</v>
      </c>
      <c r="I4" s="205"/>
      <c r="J4" s="205"/>
    </row>
    <row r="5" spans="1:10" s="142" customFormat="1" ht="26.25" customHeight="1" x14ac:dyDescent="0.25">
      <c r="A5" s="206" t="s">
        <v>160</v>
      </c>
      <c r="B5" s="206" t="s">
        <v>152</v>
      </c>
      <c r="C5" s="214" t="s">
        <v>153</v>
      </c>
      <c r="D5" s="215"/>
      <c r="E5" s="206" t="s">
        <v>191</v>
      </c>
      <c r="F5" s="206" t="s">
        <v>192</v>
      </c>
      <c r="G5" s="208" t="s">
        <v>181</v>
      </c>
      <c r="H5" s="209"/>
      <c r="I5" s="209"/>
      <c r="J5" s="210"/>
    </row>
    <row r="6" spans="1:10" s="142" customFormat="1" ht="22.5" customHeight="1" x14ac:dyDescent="0.25">
      <c r="A6" s="206"/>
      <c r="B6" s="206"/>
      <c r="C6" s="211" t="s">
        <v>154</v>
      </c>
      <c r="D6" s="211" t="s">
        <v>155</v>
      </c>
      <c r="E6" s="206"/>
      <c r="F6" s="206"/>
      <c r="G6" s="211" t="s">
        <v>154</v>
      </c>
      <c r="H6" s="211" t="s">
        <v>156</v>
      </c>
      <c r="I6" s="212" t="s">
        <v>157</v>
      </c>
      <c r="J6" s="213"/>
    </row>
    <row r="7" spans="1:10" s="142" customFormat="1" ht="72" customHeight="1" x14ac:dyDescent="0.25">
      <c r="A7" s="207"/>
      <c r="B7" s="207"/>
      <c r="C7" s="207"/>
      <c r="D7" s="207"/>
      <c r="E7" s="207"/>
      <c r="F7" s="207"/>
      <c r="G7" s="207"/>
      <c r="H7" s="207"/>
      <c r="I7" s="143" t="s">
        <v>158</v>
      </c>
      <c r="J7" s="143" t="s">
        <v>159</v>
      </c>
    </row>
    <row r="8" spans="1:10" s="68" customFormat="1" x14ac:dyDescent="0.25">
      <c r="A8" s="93" t="s">
        <v>154</v>
      </c>
      <c r="B8" s="93"/>
      <c r="C8" s="144">
        <v>2608.5</v>
      </c>
      <c r="D8" s="144">
        <v>0</v>
      </c>
      <c r="E8" s="144">
        <v>262</v>
      </c>
      <c r="F8" s="144">
        <v>262</v>
      </c>
      <c r="G8" s="144">
        <v>2346.5</v>
      </c>
      <c r="H8" s="144">
        <v>0</v>
      </c>
      <c r="I8" s="144">
        <v>2346.5</v>
      </c>
      <c r="J8" s="144">
        <v>0</v>
      </c>
    </row>
    <row r="9" spans="1:10" s="68" customFormat="1" x14ac:dyDescent="0.25">
      <c r="A9" s="93" t="s">
        <v>161</v>
      </c>
      <c r="B9" s="93"/>
      <c r="C9" s="144">
        <v>1061.2</v>
      </c>
      <c r="D9" s="144">
        <v>0</v>
      </c>
      <c r="E9" s="144">
        <v>262</v>
      </c>
      <c r="F9" s="144">
        <v>262</v>
      </c>
      <c r="G9" s="144">
        <v>799.2</v>
      </c>
      <c r="H9" s="144">
        <v>0</v>
      </c>
      <c r="I9" s="144">
        <v>799.2</v>
      </c>
      <c r="J9" s="144">
        <v>0</v>
      </c>
    </row>
    <row r="10" spans="1:10" s="68" customFormat="1" x14ac:dyDescent="0.25">
      <c r="A10" s="84" t="s">
        <v>164</v>
      </c>
      <c r="B10" s="93"/>
      <c r="C10" s="149">
        <v>1061.2</v>
      </c>
      <c r="D10" s="149">
        <v>0</v>
      </c>
      <c r="E10" s="149">
        <v>262</v>
      </c>
      <c r="F10" s="149">
        <v>262</v>
      </c>
      <c r="G10" s="149">
        <v>799.2</v>
      </c>
      <c r="H10" s="149">
        <v>0</v>
      </c>
      <c r="I10" s="149">
        <v>799.2</v>
      </c>
      <c r="J10" s="149">
        <v>0</v>
      </c>
    </row>
    <row r="11" spans="1:10" s="146" customFormat="1" x14ac:dyDescent="0.25">
      <c r="A11" s="148" t="s">
        <v>165</v>
      </c>
      <c r="B11" s="145" t="s">
        <v>193</v>
      </c>
      <c r="C11" s="150">
        <v>1061.2</v>
      </c>
      <c r="D11" s="153"/>
      <c r="E11" s="153">
        <v>262</v>
      </c>
      <c r="F11" s="153">
        <v>262</v>
      </c>
      <c r="G11" s="153">
        <v>799.2</v>
      </c>
      <c r="H11" s="153"/>
      <c r="I11" s="153">
        <v>799.2</v>
      </c>
      <c r="J11" s="153"/>
    </row>
    <row r="12" spans="1:10" s="68" customFormat="1" x14ac:dyDescent="0.25">
      <c r="A12" s="93" t="s">
        <v>162</v>
      </c>
      <c r="B12" s="93"/>
      <c r="C12" s="151">
        <v>1547.3</v>
      </c>
      <c r="D12" s="151">
        <v>0</v>
      </c>
      <c r="E12" s="151">
        <v>0</v>
      </c>
      <c r="F12" s="151">
        <v>0</v>
      </c>
      <c r="G12" s="151">
        <v>1547.3</v>
      </c>
      <c r="H12" s="151">
        <v>0</v>
      </c>
      <c r="I12" s="151">
        <v>1547.3</v>
      </c>
      <c r="J12" s="149"/>
    </row>
    <row r="13" spans="1:10" s="68" customFormat="1" x14ac:dyDescent="0.25">
      <c r="A13" s="84" t="s">
        <v>164</v>
      </c>
      <c r="B13" s="93"/>
      <c r="C13" s="151">
        <v>166.3</v>
      </c>
      <c r="D13" s="151">
        <v>0</v>
      </c>
      <c r="E13" s="151">
        <v>0</v>
      </c>
      <c r="F13" s="151">
        <v>0</v>
      </c>
      <c r="G13" s="151">
        <v>166.3</v>
      </c>
      <c r="H13" s="151">
        <v>0</v>
      </c>
      <c r="I13" s="151">
        <v>166.3</v>
      </c>
      <c r="J13" s="151">
        <v>0</v>
      </c>
    </row>
    <row r="14" spans="1:10" s="146" customFormat="1" x14ac:dyDescent="0.25">
      <c r="A14" s="148" t="s">
        <v>174</v>
      </c>
      <c r="B14" s="145">
        <v>2024</v>
      </c>
      <c r="C14" s="153">
        <v>166.3</v>
      </c>
      <c r="D14" s="153"/>
      <c r="E14" s="153"/>
      <c r="F14" s="153"/>
      <c r="G14" s="152">
        <v>166.3</v>
      </c>
      <c r="H14" s="152"/>
      <c r="I14" s="152">
        <v>166.3</v>
      </c>
      <c r="J14" s="152"/>
    </row>
    <row r="15" spans="1:10" s="68" customFormat="1" ht="31.5" x14ac:dyDescent="0.25">
      <c r="A15" s="147" t="s">
        <v>163</v>
      </c>
      <c r="B15" s="93"/>
      <c r="C15" s="151">
        <v>1381</v>
      </c>
      <c r="D15" s="151">
        <v>0</v>
      </c>
      <c r="E15" s="151">
        <v>0</v>
      </c>
      <c r="F15" s="151">
        <v>0</v>
      </c>
      <c r="G15" s="151">
        <v>1381</v>
      </c>
      <c r="H15" s="151">
        <v>0</v>
      </c>
      <c r="I15" s="151">
        <v>1381</v>
      </c>
      <c r="J15" s="151"/>
    </row>
    <row r="16" spans="1:10" s="146" customFormat="1" x14ac:dyDescent="0.25">
      <c r="A16" s="88" t="s">
        <v>170</v>
      </c>
      <c r="B16" s="145">
        <v>2024</v>
      </c>
      <c r="C16" s="153">
        <v>150</v>
      </c>
      <c r="D16" s="153"/>
      <c r="E16" s="153"/>
      <c r="F16" s="153"/>
      <c r="G16" s="152">
        <v>150</v>
      </c>
      <c r="H16" s="152"/>
      <c r="I16" s="152">
        <v>150</v>
      </c>
      <c r="J16" s="152"/>
    </row>
    <row r="17" spans="1:10" s="146" customFormat="1" x14ac:dyDescent="0.25">
      <c r="A17" s="88" t="s">
        <v>171</v>
      </c>
      <c r="B17" s="145">
        <v>2024</v>
      </c>
      <c r="C17" s="153">
        <v>500</v>
      </c>
      <c r="D17" s="153"/>
      <c r="E17" s="153"/>
      <c r="F17" s="153"/>
      <c r="G17" s="152">
        <v>500</v>
      </c>
      <c r="H17" s="152"/>
      <c r="I17" s="152">
        <v>500</v>
      </c>
      <c r="J17" s="152"/>
    </row>
    <row r="18" spans="1:10" s="146" customFormat="1" x14ac:dyDescent="0.25">
      <c r="A18" s="88" t="s">
        <v>172</v>
      </c>
      <c r="B18" s="145">
        <v>2024</v>
      </c>
      <c r="C18" s="153">
        <v>331</v>
      </c>
      <c r="D18" s="153"/>
      <c r="E18" s="153"/>
      <c r="F18" s="153"/>
      <c r="G18" s="152">
        <v>331</v>
      </c>
      <c r="H18" s="152"/>
      <c r="I18" s="152">
        <v>331</v>
      </c>
      <c r="J18" s="152"/>
    </row>
    <row r="19" spans="1:10" s="146" customFormat="1" ht="30" x14ac:dyDescent="0.25">
      <c r="A19" s="88" t="s">
        <v>173</v>
      </c>
      <c r="B19" s="145">
        <v>2024</v>
      </c>
      <c r="C19" s="153">
        <v>400</v>
      </c>
      <c r="D19" s="153"/>
      <c r="E19" s="153"/>
      <c r="F19" s="153"/>
      <c r="G19" s="152">
        <v>400</v>
      </c>
      <c r="H19" s="152"/>
      <c r="I19" s="152">
        <v>400</v>
      </c>
      <c r="J19" s="152"/>
    </row>
  </sheetData>
  <mergeCells count="15">
    <mergeCell ref="H1:J1"/>
    <mergeCell ref="A3:J3"/>
    <mergeCell ref="H4:J4"/>
    <mergeCell ref="F5:F7"/>
    <mergeCell ref="G5:J5"/>
    <mergeCell ref="G6:G7"/>
    <mergeCell ref="H6:H7"/>
    <mergeCell ref="I6:J6"/>
    <mergeCell ref="A2:J2"/>
    <mergeCell ref="A5:A7"/>
    <mergeCell ref="B5:B7"/>
    <mergeCell ref="C5:D5"/>
    <mergeCell ref="C6:C7"/>
    <mergeCell ref="D6:D7"/>
    <mergeCell ref="E5:E7"/>
  </mergeCells>
  <pageMargins left="0" right="0" top="0" bottom="0" header="0.3" footer="0.3"/>
  <pageSetup paperSize="9" scale="9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4"/>
  <sheetViews>
    <sheetView workbookViewId="0">
      <selection activeCell="A3" sqref="A3:G3"/>
    </sheetView>
  </sheetViews>
  <sheetFormatPr defaultRowHeight="15.75" x14ac:dyDescent="0.25"/>
  <cols>
    <col min="1" max="1" width="44.5" customWidth="1"/>
    <col min="2" max="2" width="15" style="3" customWidth="1"/>
    <col min="3" max="3" width="13.625" style="3" customWidth="1"/>
    <col min="4" max="4" width="14.125" style="3" customWidth="1"/>
    <col min="5" max="5" width="12.875" style="3" customWidth="1"/>
    <col min="6" max="6" width="11.375" style="3" customWidth="1"/>
    <col min="7" max="7" width="16.75" style="3" customWidth="1"/>
    <col min="9" max="9" width="17.75" customWidth="1"/>
  </cols>
  <sheetData>
    <row r="1" spans="1:11" x14ac:dyDescent="0.25">
      <c r="A1" s="163"/>
      <c r="B1" s="163"/>
      <c r="D1" s="164" t="s">
        <v>198</v>
      </c>
      <c r="E1" s="164"/>
      <c r="F1" s="164"/>
      <c r="G1" s="164"/>
      <c r="H1" s="66"/>
      <c r="I1" s="66"/>
      <c r="J1" s="66"/>
    </row>
    <row r="2" spans="1:11" ht="15.75" customHeight="1" x14ac:dyDescent="0.25">
      <c r="A2" s="216" t="s">
        <v>183</v>
      </c>
      <c r="B2" s="216"/>
      <c r="C2" s="216"/>
      <c r="D2" s="216"/>
      <c r="E2" s="216"/>
      <c r="F2" s="216"/>
      <c r="G2" s="216"/>
      <c r="H2" s="4"/>
      <c r="I2" s="4"/>
      <c r="J2" s="4"/>
      <c r="K2" s="4"/>
    </row>
    <row r="3" spans="1:11" ht="18.75" x14ac:dyDescent="0.3">
      <c r="A3" s="217" t="str">
        <f>'108'!A5:E5</f>
        <v>(Kèm theo QĐ số  33 /QĐ-UBND ngày 15/01/2024 của HĐND xã Khang Ninh)</v>
      </c>
      <c r="B3" s="217"/>
      <c r="C3" s="217"/>
      <c r="D3" s="217"/>
      <c r="E3" s="217"/>
      <c r="F3" s="217"/>
      <c r="G3" s="217"/>
      <c r="H3" s="67"/>
      <c r="I3" s="67"/>
      <c r="J3" s="67"/>
      <c r="K3" s="67"/>
    </row>
    <row r="4" spans="1:11" x14ac:dyDescent="0.25">
      <c r="A4" s="165"/>
      <c r="B4" s="165"/>
      <c r="C4" s="165"/>
      <c r="D4" s="165"/>
      <c r="E4" s="165"/>
      <c r="F4" s="165"/>
      <c r="G4" s="165" t="s">
        <v>55</v>
      </c>
    </row>
    <row r="5" spans="1:11" s="68" customFormat="1" ht="27.75" customHeight="1" x14ac:dyDescent="0.25">
      <c r="A5" s="159" t="s">
        <v>57</v>
      </c>
      <c r="B5" s="166" t="s">
        <v>176</v>
      </c>
      <c r="C5" s="167"/>
      <c r="D5" s="168"/>
      <c r="E5" s="166" t="s">
        <v>184</v>
      </c>
      <c r="F5" s="167"/>
      <c r="G5" s="168"/>
    </row>
    <row r="6" spans="1:11" s="69" customFormat="1" ht="31.5" x14ac:dyDescent="0.25">
      <c r="A6" s="160"/>
      <c r="B6" s="6" t="s">
        <v>110</v>
      </c>
      <c r="C6" s="6" t="s">
        <v>111</v>
      </c>
      <c r="D6" s="6" t="s">
        <v>112</v>
      </c>
      <c r="E6" s="6" t="s">
        <v>110</v>
      </c>
      <c r="F6" s="6" t="s">
        <v>111</v>
      </c>
      <c r="G6" s="6" t="s">
        <v>112</v>
      </c>
    </row>
    <row r="7" spans="1:11" s="4" customFormat="1" x14ac:dyDescent="0.25">
      <c r="A7" s="7" t="s">
        <v>113</v>
      </c>
      <c r="B7" s="8">
        <f>B8</f>
        <v>20500000</v>
      </c>
      <c r="C7" s="8">
        <f t="shared" ref="C7:G7" si="0">C8</f>
        <v>10000000</v>
      </c>
      <c r="D7" s="8">
        <f t="shared" si="0"/>
        <v>10500000</v>
      </c>
      <c r="E7" s="8">
        <f t="shared" si="0"/>
        <v>18000000</v>
      </c>
      <c r="F7" s="8">
        <f t="shared" si="0"/>
        <v>10000000</v>
      </c>
      <c r="G7" s="8">
        <f t="shared" si="0"/>
        <v>8000000</v>
      </c>
    </row>
    <row r="8" spans="1:11" s="4" customFormat="1" x14ac:dyDescent="0.25">
      <c r="A8" s="70" t="s">
        <v>114</v>
      </c>
      <c r="B8" s="71">
        <f>SUM(B9:B15)</f>
        <v>20500000</v>
      </c>
      <c r="C8" s="71">
        <f>SUM(C9:C15)</f>
        <v>10000000</v>
      </c>
      <c r="D8" s="71">
        <f>B8-C8</f>
        <v>10500000</v>
      </c>
      <c r="E8" s="71">
        <f>SUM(E9:E15)</f>
        <v>18000000</v>
      </c>
      <c r="F8" s="71">
        <f>SUM(F9:F15)</f>
        <v>10000000</v>
      </c>
      <c r="G8" s="71">
        <f>E8-F8</f>
        <v>8000000</v>
      </c>
    </row>
    <row r="9" spans="1:11" ht="24" customHeight="1" x14ac:dyDescent="0.25">
      <c r="A9" s="83" t="s">
        <v>115</v>
      </c>
      <c r="B9" s="72"/>
      <c r="C9" s="51"/>
      <c r="D9" s="71">
        <f t="shared" ref="D9:D15" si="1">B9-C9</f>
        <v>0</v>
      </c>
      <c r="E9" s="51"/>
      <c r="F9" s="51"/>
      <c r="G9" s="71">
        <f t="shared" ref="G9:G15" si="2">E9-F9</f>
        <v>0</v>
      </c>
      <c r="I9" s="3"/>
    </row>
    <row r="10" spans="1:11" ht="24" customHeight="1" x14ac:dyDescent="0.25">
      <c r="A10" s="83" t="s">
        <v>118</v>
      </c>
      <c r="B10" s="72">
        <v>3000000</v>
      </c>
      <c r="C10" s="51"/>
      <c r="D10" s="71">
        <f t="shared" si="1"/>
        <v>3000000</v>
      </c>
      <c r="E10" s="51">
        <v>2000000</v>
      </c>
      <c r="F10" s="51"/>
      <c r="G10" s="71">
        <f t="shared" si="2"/>
        <v>2000000</v>
      </c>
    </row>
    <row r="11" spans="1:11" ht="24" customHeight="1" x14ac:dyDescent="0.25">
      <c r="A11" s="83" t="s">
        <v>117</v>
      </c>
      <c r="B11" s="72">
        <v>1500000</v>
      </c>
      <c r="C11" s="51"/>
      <c r="D11" s="71">
        <f t="shared" si="1"/>
        <v>1500000</v>
      </c>
      <c r="E11" s="51">
        <v>1000000</v>
      </c>
      <c r="F11" s="51"/>
      <c r="G11" s="71">
        <f t="shared" si="2"/>
        <v>1000000</v>
      </c>
    </row>
    <row r="12" spans="1:11" ht="24" customHeight="1" x14ac:dyDescent="0.25">
      <c r="A12" s="83" t="s">
        <v>149</v>
      </c>
      <c r="B12" s="72">
        <v>2000000</v>
      </c>
      <c r="C12" s="51"/>
      <c r="D12" s="71">
        <f t="shared" si="1"/>
        <v>2000000</v>
      </c>
      <c r="E12" s="51">
        <v>1000000</v>
      </c>
      <c r="F12" s="51"/>
      <c r="G12" s="71">
        <f t="shared" si="2"/>
        <v>1000000</v>
      </c>
    </row>
    <row r="13" spans="1:11" ht="24" customHeight="1" x14ac:dyDescent="0.25">
      <c r="A13" s="83" t="s">
        <v>150</v>
      </c>
      <c r="B13" s="72">
        <v>10000000</v>
      </c>
      <c r="C13" s="51">
        <v>10000000</v>
      </c>
      <c r="D13" s="71">
        <f t="shared" si="1"/>
        <v>0</v>
      </c>
      <c r="E13" s="51">
        <v>10000000</v>
      </c>
      <c r="F13" s="51">
        <v>10000000</v>
      </c>
      <c r="G13" s="71">
        <f t="shared" si="2"/>
        <v>0</v>
      </c>
    </row>
    <row r="14" spans="1:11" ht="24" customHeight="1" x14ac:dyDescent="0.25">
      <c r="A14" s="83" t="s">
        <v>151</v>
      </c>
      <c r="B14" s="72">
        <v>2000000</v>
      </c>
      <c r="C14" s="51"/>
      <c r="D14" s="71">
        <f t="shared" si="1"/>
        <v>2000000</v>
      </c>
      <c r="E14" s="51">
        <v>1500000</v>
      </c>
      <c r="F14" s="51"/>
      <c r="G14" s="71">
        <f t="shared" si="2"/>
        <v>1500000</v>
      </c>
    </row>
    <row r="15" spans="1:11" ht="24" customHeight="1" x14ac:dyDescent="0.25">
      <c r="A15" s="83" t="s">
        <v>116</v>
      </c>
      <c r="B15" s="72">
        <v>2000000</v>
      </c>
      <c r="C15" s="51"/>
      <c r="D15" s="8">
        <f t="shared" si="1"/>
        <v>2000000</v>
      </c>
      <c r="E15" s="51">
        <v>2500000</v>
      </c>
      <c r="F15" s="51"/>
      <c r="G15" s="8">
        <f t="shared" si="2"/>
        <v>2500000</v>
      </c>
    </row>
    <row r="17" spans="1:7" x14ac:dyDescent="0.25">
      <c r="A17" s="4"/>
      <c r="B17" s="4"/>
      <c r="C17" s="4"/>
      <c r="E17" s="157"/>
      <c r="F17" s="157"/>
      <c r="G17" s="157"/>
    </row>
    <row r="18" spans="1:7" x14ac:dyDescent="0.25">
      <c r="A18" s="157"/>
      <c r="B18" s="4"/>
      <c r="C18" s="4"/>
      <c r="E18" s="157"/>
      <c r="F18" s="157"/>
      <c r="G18" s="157"/>
    </row>
    <row r="19" spans="1:7" x14ac:dyDescent="0.25">
      <c r="A19" s="157"/>
      <c r="B19" s="4"/>
      <c r="C19" s="4"/>
      <c r="E19" s="4"/>
      <c r="F19" s="36"/>
    </row>
    <row r="20" spans="1:7" x14ac:dyDescent="0.25">
      <c r="A20" s="157"/>
      <c r="B20" s="4"/>
      <c r="C20" s="4"/>
      <c r="E20" s="4"/>
      <c r="F20" s="36"/>
    </row>
    <row r="21" spans="1:7" x14ac:dyDescent="0.25">
      <c r="A21" s="157"/>
      <c r="B21" s="4"/>
      <c r="C21" s="4"/>
      <c r="E21" s="4"/>
      <c r="F21" s="36"/>
    </row>
    <row r="22" spans="1:7" x14ac:dyDescent="0.25">
      <c r="A22" s="157"/>
      <c r="B22" s="4"/>
      <c r="C22" s="4"/>
      <c r="E22" s="4"/>
      <c r="F22" s="36"/>
    </row>
    <row r="23" spans="1:7" x14ac:dyDescent="0.25">
      <c r="A23" s="157"/>
      <c r="B23" s="4"/>
      <c r="C23" s="4"/>
      <c r="E23" s="157"/>
      <c r="F23" s="157"/>
      <c r="G23" s="157"/>
    </row>
    <row r="24" spans="1:7" x14ac:dyDescent="0.25">
      <c r="A24" s="73"/>
    </row>
  </sheetData>
  <mergeCells count="2">
    <mergeCell ref="A2:G2"/>
    <mergeCell ref="A3:G3"/>
  </mergeCells>
  <pageMargins left="0.7" right="0.2"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2"/>
  <sheetViews>
    <sheetView workbookViewId="0">
      <selection activeCell="A5" sqref="A5:XFD5"/>
    </sheetView>
  </sheetViews>
  <sheetFormatPr defaultRowHeight="15.75" x14ac:dyDescent="0.25"/>
  <cols>
    <col min="1" max="1" width="10.25" customWidth="1"/>
    <col min="2" max="2" width="10.125" customWidth="1"/>
    <col min="3" max="3" width="12" customWidth="1"/>
    <col min="4" max="4" width="39.875" customWidth="1"/>
    <col min="5" max="5" width="20.625" style="3" customWidth="1"/>
    <col min="6" max="6" width="13.75" bestFit="1" customWidth="1"/>
    <col min="7" max="7" width="9.375" customWidth="1"/>
  </cols>
  <sheetData>
    <row r="1" spans="1:6" x14ac:dyDescent="0.25">
      <c r="A1" s="218" t="s">
        <v>0</v>
      </c>
      <c r="B1" s="184"/>
      <c r="C1" s="184"/>
      <c r="D1" s="184"/>
      <c r="E1" s="1" t="s">
        <v>21</v>
      </c>
    </row>
    <row r="2" spans="1:6" x14ac:dyDescent="0.25">
      <c r="A2" s="218" t="s">
        <v>1</v>
      </c>
      <c r="B2" s="184"/>
      <c r="C2" s="184"/>
      <c r="D2" s="184"/>
      <c r="E2" s="2"/>
    </row>
    <row r="3" spans="1:6" x14ac:dyDescent="0.25">
      <c r="A3" s="218" t="s">
        <v>2</v>
      </c>
      <c r="B3" s="184"/>
      <c r="C3" s="184"/>
      <c r="D3" s="184"/>
      <c r="E3" s="2"/>
    </row>
    <row r="4" spans="1:6" x14ac:dyDescent="0.25">
      <c r="A4" s="185" t="s">
        <v>3</v>
      </c>
      <c r="B4" s="185"/>
      <c r="C4" s="185"/>
      <c r="D4" s="185"/>
      <c r="E4" s="185"/>
    </row>
    <row r="5" spans="1:6" x14ac:dyDescent="0.25">
      <c r="A5" s="186" t="s">
        <v>22</v>
      </c>
      <c r="B5" s="186"/>
      <c r="C5" s="186"/>
      <c r="D5" s="186"/>
      <c r="E5" s="9"/>
    </row>
    <row r="6" spans="1:6" s="17" customFormat="1" ht="26.25" customHeight="1" x14ac:dyDescent="0.2">
      <c r="A6" s="14" t="s">
        <v>17</v>
      </c>
      <c r="B6" s="14" t="s">
        <v>18</v>
      </c>
      <c r="C6" s="15" t="s">
        <v>19</v>
      </c>
      <c r="D6" s="14" t="s">
        <v>20</v>
      </c>
      <c r="E6" s="16" t="s">
        <v>4</v>
      </c>
    </row>
    <row r="7" spans="1:6" s="22" customFormat="1" ht="14.1" customHeight="1" x14ac:dyDescent="0.2">
      <c r="A7" s="18">
        <v>805</v>
      </c>
      <c r="B7" s="18">
        <v>191</v>
      </c>
      <c r="C7" s="19" t="s">
        <v>23</v>
      </c>
      <c r="D7" s="20" t="s">
        <v>26</v>
      </c>
      <c r="E7" s="21">
        <v>10191600</v>
      </c>
    </row>
    <row r="8" spans="1:6" s="22" customFormat="1" ht="14.1" customHeight="1" x14ac:dyDescent="0.2">
      <c r="A8" s="18">
        <v>805</v>
      </c>
      <c r="B8" s="18">
        <v>341</v>
      </c>
      <c r="C8" s="18" t="s">
        <v>23</v>
      </c>
      <c r="D8" s="23" t="s">
        <v>24</v>
      </c>
      <c r="E8" s="24">
        <f>1912159488+2000000-56000000</f>
        <v>1858159488</v>
      </c>
      <c r="F8" s="25"/>
    </row>
    <row r="9" spans="1:6" s="22" customFormat="1" ht="14.1" customHeight="1" x14ac:dyDescent="0.2">
      <c r="A9" s="18">
        <v>809</v>
      </c>
      <c r="B9" s="26" t="s">
        <v>6</v>
      </c>
      <c r="C9" s="18" t="s">
        <v>23</v>
      </c>
      <c r="D9" s="23" t="s">
        <v>25</v>
      </c>
      <c r="E9" s="24">
        <v>125926240</v>
      </c>
      <c r="F9" s="25"/>
    </row>
    <row r="10" spans="1:6" s="22" customFormat="1" ht="14.1" customHeight="1" x14ac:dyDescent="0.2">
      <c r="A10" s="18">
        <v>810</v>
      </c>
      <c r="B10" s="26" t="s">
        <v>7</v>
      </c>
      <c r="C10" s="18" t="s">
        <v>23</v>
      </c>
      <c r="D10" s="23" t="s">
        <v>8</v>
      </c>
      <c r="E10" s="24">
        <v>220456012</v>
      </c>
      <c r="F10" s="25"/>
    </row>
    <row r="11" spans="1:6" s="22" customFormat="1" ht="14.1" customHeight="1" x14ac:dyDescent="0.2">
      <c r="A11" s="18">
        <v>811</v>
      </c>
      <c r="B11" s="18">
        <v>361</v>
      </c>
      <c r="C11" s="18" t="s">
        <v>23</v>
      </c>
      <c r="D11" s="23" t="s">
        <v>9</v>
      </c>
      <c r="E11" s="24">
        <f>2000000+108788260</f>
        <v>110788260</v>
      </c>
    </row>
    <row r="12" spans="1:6" s="22" customFormat="1" ht="14.1" customHeight="1" x14ac:dyDescent="0.2">
      <c r="A12" s="18">
        <v>812</v>
      </c>
      <c r="B12" s="18">
        <v>361</v>
      </c>
      <c r="C12" s="18" t="s">
        <v>23</v>
      </c>
      <c r="D12" s="23" t="e">
        <f>#REF!</f>
        <v>#REF!</v>
      </c>
      <c r="E12" s="24">
        <v>116634370</v>
      </c>
    </row>
    <row r="13" spans="1:6" s="22" customFormat="1" ht="14.1" customHeight="1" x14ac:dyDescent="0.2">
      <c r="A13" s="18">
        <v>813</v>
      </c>
      <c r="B13" s="18">
        <v>361</v>
      </c>
      <c r="C13" s="18" t="s">
        <v>23</v>
      </c>
      <c r="D13" s="23" t="e">
        <f>#REF!</f>
        <v>#REF!</v>
      </c>
      <c r="E13" s="24">
        <v>129622930</v>
      </c>
    </row>
    <row r="14" spans="1:6" s="22" customFormat="1" ht="14.1" customHeight="1" x14ac:dyDescent="0.2">
      <c r="A14" s="18">
        <v>814</v>
      </c>
      <c r="B14" s="18">
        <v>361</v>
      </c>
      <c r="C14" s="18" t="s">
        <v>23</v>
      </c>
      <c r="D14" s="23" t="e">
        <f>#REF!</f>
        <v>#REF!</v>
      </c>
      <c r="E14" s="24">
        <v>87520000</v>
      </c>
    </row>
    <row r="15" spans="1:6" s="22" customFormat="1" ht="14.1" customHeight="1" x14ac:dyDescent="0.2">
      <c r="A15" s="18">
        <v>819</v>
      </c>
      <c r="B15" s="18">
        <v>351</v>
      </c>
      <c r="C15" s="18" t="s">
        <v>23</v>
      </c>
      <c r="D15" s="23" t="e">
        <f>#REF!</f>
        <v>#REF!</v>
      </c>
      <c r="E15" s="24">
        <v>780173080</v>
      </c>
    </row>
    <row r="16" spans="1:6" s="22" customFormat="1" ht="14.1" customHeight="1" x14ac:dyDescent="0.2">
      <c r="A16" s="18">
        <v>820</v>
      </c>
      <c r="B16" s="18">
        <v>361</v>
      </c>
      <c r="C16" s="18" t="s">
        <v>23</v>
      </c>
      <c r="D16" s="23" t="e">
        <f>#REF!</f>
        <v>#REF!</v>
      </c>
      <c r="E16" s="24">
        <f>321378620-25000000-75000000</f>
        <v>221378620</v>
      </c>
      <c r="F16" s="25"/>
    </row>
    <row r="17" spans="1:6" s="22" customFormat="1" ht="14.1" customHeight="1" x14ac:dyDescent="0.2">
      <c r="A17" s="18">
        <v>824</v>
      </c>
      <c r="B17" s="18">
        <v>362</v>
      </c>
      <c r="C17" s="18" t="s">
        <v>23</v>
      </c>
      <c r="D17" s="23" t="e">
        <f>#REF!</f>
        <v>#REF!</v>
      </c>
      <c r="E17" s="24">
        <v>28820000</v>
      </c>
    </row>
    <row r="18" spans="1:6" s="22" customFormat="1" ht="14.1" customHeight="1" x14ac:dyDescent="0.2">
      <c r="A18" s="18">
        <v>825</v>
      </c>
      <c r="B18" s="18">
        <v>362</v>
      </c>
      <c r="C18" s="18" t="s">
        <v>23</v>
      </c>
      <c r="D18" s="23" t="e">
        <f>#REF!</f>
        <v>#REF!</v>
      </c>
      <c r="E18" s="24">
        <v>15370400</v>
      </c>
      <c r="F18" s="25"/>
    </row>
    <row r="19" spans="1:6" s="22" customFormat="1" ht="14.1" customHeight="1" x14ac:dyDescent="0.2">
      <c r="A19" s="18">
        <v>826</v>
      </c>
      <c r="B19" s="18">
        <v>362</v>
      </c>
      <c r="C19" s="18" t="s">
        <v>23</v>
      </c>
      <c r="D19" s="23" t="e">
        <f>#REF!</f>
        <v>#REF!</v>
      </c>
      <c r="E19" s="24">
        <v>31820000</v>
      </c>
    </row>
    <row r="20" spans="1:6" s="22" customFormat="1" ht="14.1" customHeight="1" x14ac:dyDescent="0.2">
      <c r="A20" s="18">
        <v>989</v>
      </c>
      <c r="B20" s="18">
        <v>374</v>
      </c>
      <c r="C20" s="18" t="s">
        <v>23</v>
      </c>
      <c r="D20" s="23" t="s">
        <v>10</v>
      </c>
      <c r="E20" s="24">
        <v>49753000</v>
      </c>
    </row>
    <row r="21" spans="1:6" s="22" customFormat="1" ht="12.95" customHeight="1" x14ac:dyDescent="0.2">
      <c r="A21" s="27"/>
      <c r="B21" s="27"/>
      <c r="C21" s="27"/>
      <c r="D21" s="27" t="s">
        <v>27</v>
      </c>
      <c r="E21" s="28">
        <f>SUM(E7:E20)</f>
        <v>3786614000</v>
      </c>
    </row>
    <row r="22" spans="1:6" x14ac:dyDescent="0.25">
      <c r="A22" t="s">
        <v>53</v>
      </c>
      <c r="B22" s="4"/>
      <c r="C22" s="4"/>
      <c r="D22" s="4"/>
      <c r="E22" s="13"/>
    </row>
    <row r="23" spans="1:6" x14ac:dyDescent="0.25">
      <c r="A23" t="s">
        <v>54</v>
      </c>
      <c r="B23" s="4"/>
      <c r="C23" s="4"/>
      <c r="D23" s="4"/>
      <c r="E23" s="13"/>
    </row>
    <row r="24" spans="1:6" x14ac:dyDescent="0.25">
      <c r="A24" s="4" t="s">
        <v>28</v>
      </c>
    </row>
    <row r="25" spans="1:6" s="32" customFormat="1" ht="14.1" customHeight="1" x14ac:dyDescent="0.2">
      <c r="A25" s="29">
        <v>805</v>
      </c>
      <c r="B25" s="29">
        <v>341</v>
      </c>
      <c r="C25" s="29" t="s">
        <v>29</v>
      </c>
      <c r="D25" s="30" t="s">
        <v>30</v>
      </c>
      <c r="E25" s="55">
        <v>7500000</v>
      </c>
    </row>
    <row r="26" spans="1:6" s="32" customFormat="1" ht="14.1" customHeight="1" x14ac:dyDescent="0.2">
      <c r="A26" s="29">
        <v>820</v>
      </c>
      <c r="B26" s="29">
        <v>361</v>
      </c>
      <c r="C26" s="29" t="s">
        <v>32</v>
      </c>
      <c r="D26" s="30" t="s">
        <v>33</v>
      </c>
      <c r="E26" s="55">
        <v>25000000</v>
      </c>
    </row>
    <row r="27" spans="1:6" s="32" customFormat="1" ht="14.1" customHeight="1" x14ac:dyDescent="0.2">
      <c r="A27" s="29">
        <v>805</v>
      </c>
      <c r="B27" s="29">
        <v>332</v>
      </c>
      <c r="C27" s="29" t="s">
        <v>32</v>
      </c>
      <c r="D27" s="30" t="s">
        <v>12</v>
      </c>
      <c r="E27" s="55">
        <v>4969000</v>
      </c>
      <c r="F27" s="38"/>
    </row>
    <row r="28" spans="1:6" s="32" customFormat="1" ht="14.1" customHeight="1" x14ac:dyDescent="0.2">
      <c r="A28" s="29">
        <v>805</v>
      </c>
      <c r="B28" s="29">
        <v>341</v>
      </c>
      <c r="C28" s="29" t="s">
        <v>31</v>
      </c>
      <c r="D28" s="30" t="s">
        <v>11</v>
      </c>
      <c r="E28" s="31">
        <v>15000000</v>
      </c>
    </row>
    <row r="29" spans="1:6" s="32" customFormat="1" ht="14.1" customHeight="1" x14ac:dyDescent="0.2">
      <c r="A29" s="29">
        <v>805</v>
      </c>
      <c r="B29" s="29">
        <v>292</v>
      </c>
      <c r="C29" s="29" t="s">
        <v>31</v>
      </c>
      <c r="D29" s="30" t="s">
        <v>34</v>
      </c>
      <c r="E29" s="31">
        <v>25200000</v>
      </c>
    </row>
    <row r="30" spans="1:6" s="32" customFormat="1" ht="14.1" customHeight="1" x14ac:dyDescent="0.2">
      <c r="A30" s="29">
        <v>805</v>
      </c>
      <c r="B30" s="29">
        <v>341</v>
      </c>
      <c r="C30" s="29" t="s">
        <v>35</v>
      </c>
      <c r="D30" s="30" t="s">
        <v>36</v>
      </c>
      <c r="E30" s="31">
        <v>5000000</v>
      </c>
      <c r="F30" s="37"/>
    </row>
    <row r="31" spans="1:6" s="32" customFormat="1" ht="14.1" customHeight="1" x14ac:dyDescent="0.2">
      <c r="A31" s="29">
        <v>805</v>
      </c>
      <c r="B31" s="29">
        <v>341</v>
      </c>
      <c r="C31" s="29" t="s">
        <v>35</v>
      </c>
      <c r="D31" s="30" t="s">
        <v>37</v>
      </c>
      <c r="E31" s="31">
        <v>75000000</v>
      </c>
    </row>
    <row r="32" spans="1:6" s="32" customFormat="1" ht="14.1" customHeight="1" x14ac:dyDescent="0.2">
      <c r="A32" s="29">
        <v>825</v>
      </c>
      <c r="B32" s="29">
        <v>362</v>
      </c>
      <c r="C32" s="29" t="s">
        <v>35</v>
      </c>
      <c r="D32" s="30" t="s">
        <v>38</v>
      </c>
      <c r="E32" s="31">
        <v>15500000</v>
      </c>
    </row>
    <row r="33" spans="1:6" s="32" customFormat="1" ht="14.1" customHeight="1" x14ac:dyDescent="0.2">
      <c r="A33" s="29">
        <v>805</v>
      </c>
      <c r="B33" s="29">
        <v>161</v>
      </c>
      <c r="C33" s="29" t="s">
        <v>35</v>
      </c>
      <c r="D33" s="30" t="s">
        <v>39</v>
      </c>
      <c r="E33" s="31">
        <v>17000000</v>
      </c>
    </row>
    <row r="34" spans="1:6" s="32" customFormat="1" ht="14.1" customHeight="1" x14ac:dyDescent="0.2">
      <c r="A34" s="29">
        <v>805</v>
      </c>
      <c r="B34" s="29">
        <v>191</v>
      </c>
      <c r="C34" s="29" t="s">
        <v>35</v>
      </c>
      <c r="D34" s="30" t="s">
        <v>5</v>
      </c>
      <c r="E34" s="31">
        <v>12000000</v>
      </c>
    </row>
    <row r="35" spans="1:6" s="32" customFormat="1" ht="14.1" customHeight="1" x14ac:dyDescent="0.2">
      <c r="A35" s="29">
        <v>809</v>
      </c>
      <c r="B35" s="33" t="s">
        <v>6</v>
      </c>
      <c r="C35" s="29" t="s">
        <v>35</v>
      </c>
      <c r="D35" s="30" t="s">
        <v>40</v>
      </c>
      <c r="E35" s="31">
        <v>12000000</v>
      </c>
    </row>
    <row r="36" spans="1:6" s="32" customFormat="1" ht="14.1" customHeight="1" x14ac:dyDescent="0.2">
      <c r="A36" s="29">
        <v>810</v>
      </c>
      <c r="B36" s="33" t="s">
        <v>7</v>
      </c>
      <c r="C36" s="29" t="s">
        <v>35</v>
      </c>
      <c r="D36" s="30" t="s">
        <v>41</v>
      </c>
      <c r="E36" s="31">
        <v>249555000</v>
      </c>
    </row>
    <row r="37" spans="1:6" s="32" customFormat="1" ht="14.1" customHeight="1" x14ac:dyDescent="0.2">
      <c r="A37" s="29">
        <v>810</v>
      </c>
      <c r="B37" s="33" t="s">
        <v>7</v>
      </c>
      <c r="C37" s="29" t="s">
        <v>35</v>
      </c>
      <c r="D37" s="34" t="s">
        <v>42</v>
      </c>
      <c r="E37" s="31">
        <v>15000000</v>
      </c>
    </row>
    <row r="38" spans="1:6" s="32" customFormat="1" ht="14.1" customHeight="1" x14ac:dyDescent="0.2">
      <c r="A38" s="29">
        <v>805</v>
      </c>
      <c r="B38" s="29">
        <v>292</v>
      </c>
      <c r="C38" s="29" t="s">
        <v>35</v>
      </c>
      <c r="D38" s="30" t="s">
        <v>43</v>
      </c>
      <c r="E38" s="31">
        <v>16000000</v>
      </c>
    </row>
    <row r="39" spans="1:6" s="32" customFormat="1" ht="26.25" customHeight="1" x14ac:dyDescent="0.2">
      <c r="A39" s="29">
        <v>820</v>
      </c>
      <c r="B39" s="29">
        <v>361</v>
      </c>
      <c r="C39" s="29" t="s">
        <v>35</v>
      </c>
      <c r="D39" s="35" t="s">
        <v>44</v>
      </c>
      <c r="E39" s="31">
        <v>75000000</v>
      </c>
    </row>
    <row r="40" spans="1:6" s="4" customFormat="1" x14ac:dyDescent="0.25">
      <c r="A40" s="7"/>
      <c r="B40" s="7"/>
      <c r="C40" s="7"/>
      <c r="D40" s="7" t="s">
        <v>16</v>
      </c>
      <c r="E40" s="8">
        <f>SUM(E25:E39)</f>
        <v>569724000</v>
      </c>
    </row>
    <row r="41" spans="1:6" x14ac:dyDescent="0.25">
      <c r="A41" t="s">
        <v>45</v>
      </c>
    </row>
    <row r="42" spans="1:6" x14ac:dyDescent="0.25">
      <c r="A42" t="s">
        <v>46</v>
      </c>
    </row>
    <row r="43" spans="1:6" x14ac:dyDescent="0.25">
      <c r="A43" s="11" t="s">
        <v>47</v>
      </c>
      <c r="B43" t="s">
        <v>48</v>
      </c>
    </row>
    <row r="44" spans="1:6" x14ac:dyDescent="0.25">
      <c r="B44" s="12" t="s">
        <v>50</v>
      </c>
    </row>
    <row r="45" spans="1:6" x14ac:dyDescent="0.25">
      <c r="B45" s="12" t="s">
        <v>49</v>
      </c>
      <c r="F45" s="10"/>
    </row>
    <row r="46" spans="1:6" ht="25.5" customHeight="1" x14ac:dyDescent="0.25">
      <c r="A46" s="4"/>
      <c r="B46" s="4"/>
      <c r="C46" s="4"/>
      <c r="D46" s="183" t="s">
        <v>52</v>
      </c>
      <c r="E46" s="183"/>
    </row>
    <row r="47" spans="1:6" x14ac:dyDescent="0.25">
      <c r="A47" s="183" t="s">
        <v>51</v>
      </c>
      <c r="B47" s="183"/>
      <c r="C47" s="183"/>
      <c r="D47" s="183" t="s">
        <v>15</v>
      </c>
      <c r="E47" s="183"/>
    </row>
    <row r="48" spans="1:6" x14ac:dyDescent="0.25">
      <c r="A48" s="4"/>
      <c r="B48" s="4"/>
      <c r="C48" s="4"/>
      <c r="D48" s="4"/>
      <c r="E48" s="36"/>
      <c r="F48" s="10"/>
    </row>
    <row r="49" spans="1:6" x14ac:dyDescent="0.25">
      <c r="A49" s="4"/>
      <c r="B49" s="4"/>
      <c r="C49" s="4"/>
      <c r="D49" s="4"/>
      <c r="E49" s="36"/>
    </row>
    <row r="50" spans="1:6" x14ac:dyDescent="0.25">
      <c r="A50" s="4"/>
      <c r="B50" s="4"/>
      <c r="C50" s="4"/>
      <c r="D50" s="4"/>
      <c r="E50" s="36"/>
      <c r="F50" s="10"/>
    </row>
    <row r="51" spans="1:6" x14ac:dyDescent="0.25">
      <c r="A51" s="4"/>
      <c r="B51" s="4"/>
      <c r="C51" s="4"/>
      <c r="D51" s="4"/>
      <c r="E51" s="36"/>
    </row>
    <row r="52" spans="1:6" x14ac:dyDescent="0.25">
      <c r="A52" s="183" t="s">
        <v>14</v>
      </c>
      <c r="B52" s="183"/>
      <c r="C52" s="183"/>
      <c r="D52" s="183" t="s">
        <v>13</v>
      </c>
      <c r="E52" s="183"/>
    </row>
  </sheetData>
  <mergeCells count="10">
    <mergeCell ref="A1:D1"/>
    <mergeCell ref="A2:D2"/>
    <mergeCell ref="A3:D3"/>
    <mergeCell ref="A4:E4"/>
    <mergeCell ref="A5:D5"/>
    <mergeCell ref="A47:C47"/>
    <mergeCell ref="D46:E46"/>
    <mergeCell ref="D47:E47"/>
    <mergeCell ref="D52:E52"/>
    <mergeCell ref="A52:C52"/>
  </mergeCells>
  <phoneticPr fontId="4" type="noConversion"/>
  <pageMargins left="0.25" right="0.25" top="0.5" bottom="0.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7</vt:i4>
      </vt:variant>
    </vt:vector>
  </HeadingPairs>
  <TitlesOfParts>
    <vt:vector size="7" baseType="lpstr">
      <vt:lpstr>108</vt:lpstr>
      <vt:lpstr>Biểu PB chi tiết (2)</vt:lpstr>
      <vt:lpstr>109</vt:lpstr>
      <vt:lpstr>110</vt:lpstr>
      <vt:lpstr>111</vt:lpstr>
      <vt:lpstr>112</vt:lpstr>
      <vt:lpstr>Biểu PB chi tiết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2023-12-22T06:53:32Z</cp:lastPrinted>
  <dcterms:created xsi:type="dcterms:W3CDTF">2021-01-10T07:51:37Z</dcterms:created>
  <dcterms:modified xsi:type="dcterms:W3CDTF">2024-01-17T01:45:00Z</dcterms:modified>
</cp:coreProperties>
</file>